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120" yWindow="-120" windowWidth="20730" windowHeight="11160" activeTab="1"/>
  </bookViews>
  <sheets>
    <sheet name="ANALISA" sheetId="1" r:id="rId1"/>
    <sheet name="Analisa KJE" sheetId="5" r:id="rId2"/>
    <sheet name="SPK" sheetId="4" r:id="rId3"/>
  </sheets>
  <definedNames>
    <definedName name="_xlnm.Print_Area" localSheetId="2">SPK!$A$1:$BC$55</definedName>
  </definedNames>
  <calcPr calcId="144525"/>
</workbook>
</file>

<file path=xl/calcChain.xml><?xml version="1.0" encoding="utf-8"?>
<calcChain xmlns="http://schemas.openxmlformats.org/spreadsheetml/2006/main">
  <c r="K9" i="5" l="1"/>
  <c r="B40" i="5"/>
  <c r="K35" i="5"/>
  <c r="I35" i="5"/>
  <c r="F35" i="5"/>
  <c r="I12" i="5" l="1"/>
  <c r="K16" i="5"/>
  <c r="P41" i="1" l="1"/>
  <c r="P44" i="1" s="1"/>
  <c r="P43" i="1" l="1"/>
  <c r="K13" i="5"/>
  <c r="B39" i="5" s="1"/>
  <c r="K39" i="5" s="1"/>
  <c r="AF76" i="1"/>
  <c r="AF75" i="1"/>
  <c r="AF74" i="1"/>
  <c r="AF73" i="1"/>
  <c r="AF71" i="1"/>
  <c r="AF70" i="1"/>
  <c r="AF69" i="1"/>
  <c r="AR164" i="1"/>
  <c r="AB164" i="1"/>
  <c r="P32" i="1" l="1"/>
  <c r="AO149" i="1"/>
  <c r="O151" i="1"/>
  <c r="P28" i="1" l="1"/>
  <c r="P30" i="1"/>
  <c r="P29" i="1"/>
  <c r="P27" i="1"/>
  <c r="P25" i="1"/>
  <c r="P24" i="1"/>
  <c r="P23" i="1"/>
  <c r="P24" i="4"/>
  <c r="AB36" i="4"/>
  <c r="R88" i="1"/>
  <c r="O153" i="1"/>
  <c r="Y141" i="1"/>
  <c r="Y139" i="1"/>
  <c r="O138" i="1"/>
  <c r="O117" i="1"/>
  <c r="O159" i="1"/>
  <c r="I88" i="1"/>
  <c r="AH87" i="1"/>
  <c r="AF77" i="1"/>
  <c r="P77" i="1"/>
  <c r="L164" i="1" l="1"/>
  <c r="AH166" i="1" s="1"/>
  <c r="S172" i="1" s="1"/>
  <c r="S211" i="1" s="1"/>
  <c r="P45" i="1"/>
  <c r="P26" i="1"/>
  <c r="AO150" i="1"/>
  <c r="AO153" i="1" s="1"/>
  <c r="O140" i="1"/>
  <c r="M175" i="1" s="1"/>
  <c r="M179" i="1" s="1"/>
  <c r="O161" i="1"/>
  <c r="AH88" i="1"/>
  <c r="Y142" i="1" s="1"/>
  <c r="M176" i="1" l="1"/>
  <c r="M180" i="1" s="1"/>
  <c r="W179" i="1" s="1"/>
  <c r="O143" i="1"/>
  <c r="B203" i="1" s="1"/>
  <c r="AB203" i="1" s="1"/>
  <c r="W175" i="1" l="1"/>
  <c r="O144" i="1"/>
  <c r="AE204" i="1" s="1"/>
  <c r="AO156" i="1"/>
  <c r="AO159" i="1" s="1"/>
  <c r="AO161" i="1" s="1"/>
  <c r="AO160" i="1" s="1"/>
</calcChain>
</file>

<file path=xl/comments1.xml><?xml version="1.0" encoding="utf-8"?>
<comments xmlns="http://schemas.openxmlformats.org/spreadsheetml/2006/main">
  <authors>
    <author>Dian</author>
  </authors>
  <commentList>
    <comment ref="I10" authorId="0">
      <text/>
    </comment>
    <comment ref="I11" authorId="0">
      <text/>
    </comment>
    <comment ref="K15" authorId="0">
      <text/>
    </comment>
  </commentList>
</comments>
</file>

<file path=xl/comments2.xml><?xml version="1.0" encoding="utf-8"?>
<comments xmlns="http://schemas.openxmlformats.org/spreadsheetml/2006/main">
  <authors>
    <author>Dian</author>
  </authors>
  <commentList>
    <comment ref="P16" authorId="0">
      <text/>
    </comment>
    <comment ref="P18" authorId="0">
      <text/>
    </comment>
    <comment ref="P20" authorId="0">
      <text/>
    </comment>
    <comment ref="P22" authorId="0">
      <text/>
    </comment>
    <comment ref="AB26" authorId="0">
      <text/>
    </comment>
    <comment ref="AB28" authorId="0">
      <text/>
    </comment>
  </commentList>
</comments>
</file>

<file path=xl/sharedStrings.xml><?xml version="1.0" encoding="utf-8"?>
<sst xmlns="http://schemas.openxmlformats.org/spreadsheetml/2006/main" count="480" uniqueCount="286">
  <si>
    <t>A. DATA PEMOHON</t>
  </si>
  <si>
    <t>Tanggal Permohonan</t>
  </si>
  <si>
    <t>Nama Pemohon</t>
  </si>
  <si>
    <t>Status Perkawinan</t>
  </si>
  <si>
    <t>Jumlah Tanggungan</t>
  </si>
  <si>
    <t>Status Debitur</t>
  </si>
  <si>
    <t>Jenis Usaha</t>
  </si>
  <si>
    <t>Lama Usaha</t>
  </si>
  <si>
    <t>Tahun Berdiri</t>
  </si>
  <si>
    <t>Marketing</t>
  </si>
  <si>
    <t>Analis Kredit</t>
  </si>
  <si>
    <t>:</t>
  </si>
  <si>
    <t>Orang</t>
  </si>
  <si>
    <t>Tahun</t>
  </si>
  <si>
    <t>B. FASILITAS KREDIT YANG DIMOHON</t>
  </si>
  <si>
    <t>Jenis Fasilitas</t>
  </si>
  <si>
    <t>Plafon</t>
  </si>
  <si>
    <t>Bunga</t>
  </si>
  <si>
    <t>Jangka Waktu</t>
  </si>
  <si>
    <t>Angsuran (bulan)</t>
  </si>
  <si>
    <t>Biaya Administrasi</t>
  </si>
  <si>
    <t>Jenis Asuransi</t>
  </si>
  <si>
    <t>Biaya Asuransi</t>
  </si>
  <si>
    <t>Biaya Notaris</t>
  </si>
  <si>
    <t>Jenis Pengecekan</t>
  </si>
  <si>
    <t>Biaya Legalitas</t>
  </si>
  <si>
    <t>Tujuan Kredit</t>
  </si>
  <si>
    <t>%</t>
  </si>
  <si>
    <t>% p.a</t>
  </si>
  <si>
    <t>Bulan</t>
  </si>
  <si>
    <t>Fidusia</t>
  </si>
  <si>
    <t>x</t>
  </si>
  <si>
    <t>C. DAFTAR AGUNAN</t>
  </si>
  <si>
    <t>1.</t>
  </si>
  <si>
    <t>Jenis Agunan</t>
  </si>
  <si>
    <t>Total Harga Pasar</t>
  </si>
  <si>
    <t>Total Penilaian Bank</t>
  </si>
  <si>
    <t>Nilai LSR</t>
  </si>
  <si>
    <t>D. FASILITAS KREDIT DI BANK LAIN YANG MASIH BERJALAN</t>
  </si>
  <si>
    <t>No</t>
  </si>
  <si>
    <t>Nama Bank</t>
  </si>
  <si>
    <t>Bunga (%)</t>
  </si>
  <si>
    <t>Angsuran</t>
  </si>
  <si>
    <t>Tanggal Cair</t>
  </si>
  <si>
    <t>Total</t>
  </si>
  <si>
    <t>Bakidebet</t>
  </si>
  <si>
    <t>Nilai Agunan</t>
  </si>
  <si>
    <t>JW (bln)</t>
  </si>
  <si>
    <t>Keterangan :</t>
  </si>
  <si>
    <t>FASILITAS KREDIT YANG MASIH BERJALAN</t>
  </si>
  <si>
    <t>No Perjanjian Kredit</t>
  </si>
  <si>
    <t>Tanggal Lunas</t>
  </si>
  <si>
    <t>bln jalan</t>
  </si>
  <si>
    <r>
      <t xml:space="preserve">FASILITAS KREDIT YANG SUDAH LUNAS </t>
    </r>
    <r>
      <rPr>
        <i/>
        <sz val="8"/>
        <color theme="1"/>
        <rFont val="Calibri"/>
        <family val="2"/>
        <scheme val="minor"/>
      </rPr>
      <t>*5 Fasilitas Kredit terakhir yang sudah lunas dan menjadi RO</t>
    </r>
  </si>
  <si>
    <t>F. OPERASIONAL USAHA</t>
  </si>
  <si>
    <t>PEMBELIAN</t>
  </si>
  <si>
    <t>Bidang Usaha</t>
  </si>
  <si>
    <t>Barang yang dijual</t>
  </si>
  <si>
    <t>Supplier</t>
  </si>
  <si>
    <t>Order Melalui</t>
  </si>
  <si>
    <t>Lokasi Supplier</t>
  </si>
  <si>
    <t>Lama Pengiriman</t>
  </si>
  <si>
    <t>Pembayaran</t>
  </si>
  <si>
    <t>Banyaknya Order</t>
  </si>
  <si>
    <t>Pembelian Perbulan</t>
  </si>
  <si>
    <t>Tunai</t>
  </si>
  <si>
    <t>Kredit</t>
  </si>
  <si>
    <t>Tempo Pembayaran Selama</t>
  </si>
  <si>
    <t>Hari</t>
  </si>
  <si>
    <t>Kali Perbulannya</t>
  </si>
  <si>
    <t>PENJUALAN</t>
  </si>
  <si>
    <t>Lokasi Usaha</t>
  </si>
  <si>
    <t>Pemasaran</t>
  </si>
  <si>
    <t>Wilayah Pemasaran</t>
  </si>
  <si>
    <t>Sistem Pembayaran</t>
  </si>
  <si>
    <t>Omset Perbulan</t>
  </si>
  <si>
    <t>Margin Keuntungan</t>
  </si>
  <si>
    <t>Laba Kotor</t>
  </si>
  <si>
    <t>BIAYA-BIAYA</t>
  </si>
  <si>
    <t>Jumlah Karyawan</t>
  </si>
  <si>
    <t>Pembayaran Secara</t>
  </si>
  <si>
    <t>Bulanan</t>
  </si>
  <si>
    <t>Mingguan</t>
  </si>
  <si>
    <t>Harian</t>
  </si>
  <si>
    <t>X</t>
  </si>
  <si>
    <t>*Keseluruhan</t>
  </si>
  <si>
    <t>Biaya Hidup</t>
  </si>
  <si>
    <t>Biaya Operasional</t>
  </si>
  <si>
    <t>Biaya Lain-Lain</t>
  </si>
  <si>
    <t>G. LAPORAN LABA RUGI</t>
  </si>
  <si>
    <t xml:space="preserve">Periode laporan </t>
  </si>
  <si>
    <t xml:space="preserve">Total Penjualan </t>
  </si>
  <si>
    <t>Total HPP</t>
  </si>
  <si>
    <t>Pendapatan Kotor</t>
  </si>
  <si>
    <t>Total Biaya-Biaya</t>
  </si>
  <si>
    <t>Total Angsuran Bank</t>
  </si>
  <si>
    <t>Pendapatan Bersih</t>
  </si>
  <si>
    <t>H. NERACA KEUANGAN</t>
  </si>
  <si>
    <t>AKTIVA</t>
  </si>
  <si>
    <t>PASIVA</t>
  </si>
  <si>
    <t>Kas &amp; Bank</t>
  </si>
  <si>
    <t>Hutang Dagang</t>
  </si>
  <si>
    <t>Persediaan barang</t>
  </si>
  <si>
    <t>Hutang Bank</t>
  </si>
  <si>
    <t>Piutang dagang</t>
  </si>
  <si>
    <t>Total Aktiva Lancar</t>
  </si>
  <si>
    <t>Total Hutang</t>
  </si>
  <si>
    <t>Tanah &amp; Bangunan</t>
  </si>
  <si>
    <t>Modal Usaha</t>
  </si>
  <si>
    <t>Kendaraan</t>
  </si>
  <si>
    <t>Laba bersih</t>
  </si>
  <si>
    <t>Total Aktiva Tetap</t>
  </si>
  <si>
    <t>TOTAL AKTIVA</t>
  </si>
  <si>
    <t>TOTAL PASIVA</t>
  </si>
  <si>
    <t>ITO</t>
  </si>
  <si>
    <t>ARTO</t>
  </si>
  <si>
    <t>APTO</t>
  </si>
  <si>
    <t>=</t>
  </si>
  <si>
    <t>Total Angsuran</t>
  </si>
  <si>
    <t>ANALISA KEBUTUHAN MODAL KERJA</t>
  </si>
  <si>
    <t>Kebutuhan modal kerja</t>
  </si>
  <si>
    <t>HPP</t>
  </si>
  <si>
    <t>-</t>
  </si>
  <si>
    <t>Kemampuan bayar sebelum adanya peningakatan Omset :</t>
  </si>
  <si>
    <t>Kemampuan bayar setelah adanya peningkatan omset :</t>
  </si>
  <si>
    <t>Berdasarkan informasi yang didapat dari debitur diperoleh perincian laporan keuangan debitur :</t>
  </si>
  <si>
    <t>Perihal : SURAT PENEGASAN KREDIT ( SPK )</t>
  </si>
  <si>
    <t>Sehubungan dengan Permohonan Fasilitas Kredit yang diajukan, maka bersama ini PT BANK PERKREDITAN RAKYAT CAHAYA FAJAR menyetujui pemberian fasilitas kredit dengan syarat dan kondisi sebagai berikut :</t>
  </si>
  <si>
    <t>Debitur</t>
  </si>
  <si>
    <t>Jumlah pinjaman</t>
  </si>
  <si>
    <t>Suku Bunga</t>
  </si>
  <si>
    <t>Jangka waktu</t>
  </si>
  <si>
    <t>bulan</t>
  </si>
  <si>
    <t>Cicilan per bulan</t>
  </si>
  <si>
    <t>Biaya - biaya</t>
  </si>
  <si>
    <t>a</t>
  </si>
  <si>
    <t>b</t>
  </si>
  <si>
    <t>Notaris</t>
  </si>
  <si>
    <t>Jaminan</t>
  </si>
  <si>
    <t>Pengikatan</t>
  </si>
  <si>
    <t>Komite Kredit</t>
  </si>
  <si>
    <t>Nano Supriyatno</t>
  </si>
  <si>
    <t>Perdagangan/Jasa</t>
  </si>
  <si>
    <t>Feby Fernady</t>
  </si>
  <si>
    <t>c</t>
  </si>
  <si>
    <t>d</t>
  </si>
  <si>
    <t>Legalitas</t>
  </si>
  <si>
    <t>e</t>
  </si>
  <si>
    <t>Tabungan</t>
  </si>
  <si>
    <t>Gaji Karyawan</t>
  </si>
  <si>
    <t>Status Pinjaman</t>
  </si>
  <si>
    <t>Keterangan / Coll</t>
  </si>
  <si>
    <t>Baru</t>
  </si>
  <si>
    <t>Perpanjangan</t>
  </si>
  <si>
    <t>Perhitungan</t>
  </si>
  <si>
    <t>Administrasi</t>
  </si>
  <si>
    <t>Lainnya: Restruk/Rekondisi/Reschedule</t>
  </si>
  <si>
    <t>RO</t>
  </si>
  <si>
    <t>Modal Kerja</t>
  </si>
  <si>
    <t>Konsumsi</t>
  </si>
  <si>
    <t>dari total kebutuhan modal kerjanya</t>
  </si>
  <si>
    <t>Kredit Inv &amp; Kons</t>
  </si>
  <si>
    <t>Nett after Apprv</t>
  </si>
  <si>
    <t xml:space="preserve"> *pendapatan bersih debitur setelah kredit disetujui</t>
  </si>
  <si>
    <t>ITO + ARTO - APTO</t>
  </si>
  <si>
    <t>Fasilitas KREDIT MODAL KERJA yang sedang berjalan :</t>
  </si>
  <si>
    <t>PT. BANK PERKREDITAN RAKYAT</t>
  </si>
  <si>
    <t>CAHAYA FAJAR</t>
  </si>
  <si>
    <t>Jl. Karanggetas No. 142 Cirebon</t>
  </si>
  <si>
    <t xml:space="preserve"> - ANALISA   KREDIT -</t>
  </si>
  <si>
    <t>KPM</t>
  </si>
  <si>
    <t>KABHT</t>
  </si>
  <si>
    <t>PA</t>
  </si>
  <si>
    <t>PK secara Fidusia</t>
  </si>
  <si>
    <t>Nilai Taksasi</t>
  </si>
  <si>
    <t xml:space="preserve">Asuransi  </t>
  </si>
  <si>
    <t xml:space="preserve"> *Pembulatan</t>
  </si>
  <si>
    <t>I. KESIMPULAN ANALISA</t>
  </si>
  <si>
    <t>Berdasarkan hasil analisa ditarik kesimpulan :</t>
  </si>
  <si>
    <t>POSITIVE POINT :</t>
  </si>
  <si>
    <t>NEGATIVE POINT :</t>
  </si>
  <si>
    <t>Pendapatan bersih dari debitur berdasarkan laporan keuangan &amp; rugi labanya per bulan adalah</t>
  </si>
  <si>
    <t>Kemampuan angsur debitur</t>
  </si>
  <si>
    <t>Fasilitas permohonan kredit ini diajukan oleh calon debitur dengan tujuan</t>
  </si>
  <si>
    <t>Investasi</t>
  </si>
  <si>
    <t>terhitung</t>
  </si>
  <si>
    <t xml:space="preserve">Layak </t>
  </si>
  <si>
    <t>Tidak layak</t>
  </si>
  <si>
    <t>Analist</t>
  </si>
  <si>
    <t>Sehingga jika kredit ini disetujui maka</t>
  </si>
  <si>
    <t xml:space="preserve"> pendapatan bersih debitur setelah di potong angsuran </t>
  </si>
  <si>
    <t>*jabarkan negative point dari calon debitur jika ada : contoh kekurangan data administrasi, atau data ada yang expired</t>
  </si>
  <si>
    <t>atau bisa juga negative point yang ada dilihat dari segi agunannya dll</t>
  </si>
  <si>
    <r>
      <t xml:space="preserve">Segala Keputusan kredit terhadap hasil analisa ini mutlak diputuskan oleh </t>
    </r>
    <r>
      <rPr>
        <b/>
        <sz val="11"/>
        <color theme="1"/>
        <rFont val="Calibri"/>
        <family val="2"/>
        <scheme val="minor"/>
      </rPr>
      <t>KOMITE KREDIT.</t>
    </r>
  </si>
  <si>
    <t xml:space="preserve">Rekomendasi dari hasil kesimpulan kredit diatas maka calon debitur adalah </t>
  </si>
  <si>
    <t>E. FASILITAS KREDIT BPR CF</t>
  </si>
  <si>
    <t>√</t>
  </si>
  <si>
    <t>KMK BANK lain</t>
  </si>
  <si>
    <t>KMK BPR CF</t>
  </si>
  <si>
    <t>Ferry Kristanto</t>
  </si>
  <si>
    <t>Agung Pramono</t>
  </si>
  <si>
    <t>Susanawati K</t>
  </si>
  <si>
    <t>Susanawati Kawihardja</t>
  </si>
  <si>
    <t>KJE</t>
  </si>
  <si>
    <t>Budi Sulistyowati</t>
  </si>
  <si>
    <t>Deviyana</t>
  </si>
  <si>
    <t>Cirebon, 2 Oktober 2014</t>
  </si>
  <si>
    <t>1 Oktober 2014</t>
  </si>
  <si>
    <t>Menikah</t>
  </si>
  <si>
    <t>CS</t>
  </si>
  <si>
    <t>BCA</t>
  </si>
  <si>
    <t>CC</t>
  </si>
  <si>
    <t>Mega</t>
  </si>
  <si>
    <t>Mandiri</t>
  </si>
  <si>
    <t>Standchart</t>
  </si>
  <si>
    <t>K.Kons</t>
  </si>
  <si>
    <t>CIMB Niaga</t>
  </si>
  <si>
    <t>UOB</t>
  </si>
  <si>
    <t>Logam Mulia</t>
  </si>
  <si>
    <t>Karat</t>
  </si>
  <si>
    <t>Gram</t>
  </si>
  <si>
    <t>Harga Per Gram</t>
  </si>
  <si>
    <t>Harga Taksiran</t>
  </si>
  <si>
    <t>Fasilitas kredit di bank lain dalam kategori lancar</t>
  </si>
  <si>
    <t xml:space="preserve"> Agustus 2014</t>
  </si>
  <si>
    <t>PT BPR CAHAYA FAJAR</t>
  </si>
  <si>
    <t>Jenis Kredit : KJE</t>
  </si>
  <si>
    <t>Cash Flow :</t>
  </si>
  <si>
    <t>Perincian pendapatan dan biaya, sbb :</t>
  </si>
  <si>
    <t>/bln</t>
  </si>
  <si>
    <t>Biaya hidup</t>
  </si>
  <si>
    <t xml:space="preserve"> </t>
  </si>
  <si>
    <t>Jumlah biaya</t>
  </si>
  <si>
    <t>Pendapatan bersih</t>
  </si>
  <si>
    <t xml:space="preserve">Dari keterangan perincian di atas calon debitur layak diberikan kredit sebesar </t>
  </si>
  <si>
    <t>dengan</t>
  </si>
  <si>
    <t>dan</t>
  </si>
  <si>
    <t>biaya administrasi sebesar</t>
  </si>
  <si>
    <t xml:space="preserve">KETERANGAN ANALISA </t>
  </si>
  <si>
    <t>Character :</t>
  </si>
  <si>
    <t>Capital :</t>
  </si>
  <si>
    <t>Condition :</t>
  </si>
  <si>
    <t>Capacity :</t>
  </si>
  <si>
    <t>Cirebon, 13 Oktober 2014</t>
  </si>
  <si>
    <t>Krisna Supriheryanto</t>
  </si>
  <si>
    <t>Ronaldo Pattiselano</t>
  </si>
  <si>
    <t>bunga 8 % p.a , jangka waktu 12 bulan dan angsuran tiap bulannya sebesar</t>
  </si>
  <si>
    <t xml:space="preserve">25 gr logam mulia 24 karat, @ Rp. 480.000/gr </t>
  </si>
  <si>
    <t>Leli Mardiyani</t>
  </si>
  <si>
    <t>Dari usaha debitur tersebut, maka pendapatan debitur yang diperoleh debitur mampu untuk mengembalikan pinjaman beserta bunga yang telah disetujui.</t>
  </si>
  <si>
    <t>Debitur mempunyai karakter yang cukup baik, beliau seorang yang ramah, pekerja keras, dan ulet. Beliau mampu mengembangkan relasi yang baik dengan teman dan juga para pelanggannya.</t>
  </si>
  <si>
    <t>Nama Debitur : Saidin</t>
  </si>
  <si>
    <t>Pendapatan dari usaha heller kayu dan jual beli material =</t>
  </si>
  <si>
    <t>Pendapatan kotor (dikurangi HPP)</t>
  </si>
  <si>
    <t>Rp. 100,000.</t>
  </si>
  <si>
    <t>Debitur menjalankan usaha heller kayu dan jual beli material yang sudah berjalan selama lebih dari 15 tahun. Seiring dengan berjalannya waktu usaha debitur ini mengalami meningkat yang cukup baik sehingga usaha debitur semakin dikenal dan memiliki banyak pelanggan.</t>
  </si>
  <si>
    <t>Edi Sucipto</t>
  </si>
  <si>
    <t>Kepala Kantor Pusat Operasional :</t>
  </si>
  <si>
    <t>Biaya lain-lain (Maintenance &amp; Operasional)</t>
  </si>
  <si>
    <t>DSR - DEBT SERVICE RATIO (EBITDA/KEWAJIBAN)X1%</t>
  </si>
  <si>
    <t>**Pendapatan bersih-Living Cost</t>
  </si>
  <si>
    <t>KEWAJIBAN BANK YANG SEDANG BERJALAN (Plafon &amp; Angsuran/bln)</t>
  </si>
  <si>
    <t>BANK</t>
  </si>
  <si>
    <t>FASILITAS</t>
  </si>
  <si>
    <t>KOL</t>
  </si>
  <si>
    <t>PLAFON</t>
  </si>
  <si>
    <t>ANGSURAN</t>
  </si>
  <si>
    <t>KMK</t>
  </si>
  <si>
    <t>TOTAL PLAFON &amp; ANGSURAN</t>
  </si>
  <si>
    <t>BAKI DEBET</t>
  </si>
  <si>
    <t>BFI</t>
  </si>
  <si>
    <t>BSI</t>
  </si>
  <si>
    <t>KONS</t>
  </si>
  <si>
    <t>WOM Finance</t>
  </si>
  <si>
    <t>INVEST</t>
  </si>
  <si>
    <t xml:space="preserve"> **Angsuran yang akan disetujui + Total angsuran di bank lain</t>
  </si>
  <si>
    <t>Collateral :</t>
  </si>
  <si>
    <t>Sumber pendapatan tetap debitur berasal dari usaha heller kayu dan jual beli material.</t>
  </si>
  <si>
    <t>Cirebon, 24 Agustus 2026</t>
  </si>
  <si>
    <t>Analis Kredit :</t>
  </si>
  <si>
    <t>Dimas Prayoga</t>
  </si>
  <si>
    <t>REKAP FASILITAS PINJAMAN BERDASARKAN DATA SLIK PER 24 AGUSTUS 2026</t>
  </si>
  <si>
    <t>Debitur menjaminkan logam mulia 24 karat dengan berat @ 50 gram, harga per gram Rp. 2,500,000</t>
  </si>
  <si>
    <t>sehingga total taksasi Rp. 125,00,000.</t>
  </si>
  <si>
    <t>BANK JAGO</t>
  </si>
  <si>
    <t>Aset yang dimiliki debitur saat ini adalah 1 unit rumah, 5 unit mobil operasional, 2 unit mobil pribadi.</t>
  </si>
</sst>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41" formatCode="_(* #,##0_);_(* \(#,##0\);_(* &quot;-&quot;_);_(@_)"/>
    <numFmt numFmtId="43" formatCode="_(* #,##0.00_);_(* \(#,##0.00\);_(* &quot;-&quot;??_);_(@_)"/>
    <numFmt numFmtId="164" formatCode="_-* #,##0_-;\-* #,##0_-;_-* &quot;-&quot;_-;_-@_-"/>
    <numFmt numFmtId="165" formatCode="_-* #,##0.00_-;\-* #,##0.00_-;_-* &quot;-&quot;??_-;_-@_-"/>
    <numFmt numFmtId="166" formatCode="_-* #,##0_-;\-* #,##0_-;_-* &quot;-&quot;??_-;_-@_-"/>
    <numFmt numFmtId="167" formatCode="_([$Rp-421]* #,##0_);_([$Rp-421]* \(#,##0\);_([$Rp-421]* &quot;-&quot;_);_(@_)"/>
    <numFmt numFmtId="168" formatCode="_(* #,##0_);_(* \(#,##0\);_(* &quot;-&quot;??_);_(@_)"/>
    <numFmt numFmtId="169" formatCode="&quot;$&quot;#,##0.00"/>
    <numFmt numFmtId="170" formatCode="dd\/mm\/yy"/>
    <numFmt numFmtId="171" formatCode="[$Rp-421]#,##0_);\([$Rp-421]#,##0\)"/>
  </numFmts>
  <fonts count="36">
    <font>
      <sz val="11"/>
      <color theme="1"/>
      <name val="Calibri"/>
      <family val="2"/>
      <scheme val="minor"/>
    </font>
    <font>
      <sz val="11"/>
      <color theme="1"/>
      <name val="Calibri"/>
      <family val="2"/>
      <scheme val="minor"/>
    </font>
    <font>
      <b/>
      <sz val="11"/>
      <color theme="1"/>
      <name val="Calibri"/>
      <family val="2"/>
      <scheme val="minor"/>
    </font>
    <font>
      <sz val="10"/>
      <name val="Arial"/>
      <family val="2"/>
    </font>
    <font>
      <i/>
      <sz val="8"/>
      <color theme="1"/>
      <name val="Calibri"/>
      <family val="2"/>
      <scheme val="minor"/>
    </font>
    <font>
      <sz val="14"/>
      <color theme="1"/>
      <name val="Calibri"/>
      <family val="2"/>
      <scheme val="minor"/>
    </font>
    <font>
      <sz val="10"/>
      <color theme="1"/>
      <name val="Calibri"/>
      <family val="2"/>
      <scheme val="minor"/>
    </font>
    <font>
      <b/>
      <sz val="10"/>
      <color theme="1"/>
      <name val="Calibri"/>
      <family val="2"/>
      <scheme val="minor"/>
    </font>
    <font>
      <sz val="10"/>
      <name val="Calibri"/>
      <family val="2"/>
      <scheme val="minor"/>
    </font>
    <font>
      <sz val="11"/>
      <name val="Calibri"/>
      <family val="2"/>
      <scheme val="minor"/>
    </font>
    <font>
      <b/>
      <sz val="11"/>
      <name val="Calibri"/>
      <family val="2"/>
      <scheme val="minor"/>
    </font>
    <font>
      <b/>
      <i/>
      <u/>
      <sz val="18"/>
      <name val="Arial"/>
      <family val="2"/>
    </font>
    <font>
      <b/>
      <i/>
      <sz val="10"/>
      <color theme="1"/>
      <name val="Calibri"/>
      <family val="2"/>
      <scheme val="minor"/>
    </font>
    <font>
      <b/>
      <sz val="10"/>
      <name val="Arial"/>
      <family val="2"/>
    </font>
    <font>
      <sz val="12"/>
      <name val="Calibri"/>
      <family val="2"/>
      <scheme val="minor"/>
    </font>
    <font>
      <sz val="12"/>
      <color theme="1"/>
      <name val="Calibri"/>
      <family val="2"/>
      <scheme val="minor"/>
    </font>
    <font>
      <sz val="24"/>
      <color theme="1"/>
      <name val="Bauhaus 93"/>
      <family val="5"/>
    </font>
    <font>
      <b/>
      <sz val="14"/>
      <color theme="0"/>
      <name val="Calibri"/>
      <family val="2"/>
      <scheme val="minor"/>
    </font>
    <font>
      <b/>
      <sz val="12"/>
      <color theme="1"/>
      <name val="Calibri"/>
      <family val="2"/>
      <scheme val="minor"/>
    </font>
    <font>
      <sz val="26"/>
      <color theme="0"/>
      <name val="Arial Rounded MT Bold"/>
      <family val="2"/>
    </font>
    <font>
      <sz val="24"/>
      <color theme="1"/>
      <name val="Arial Rounded MT Bold"/>
      <family val="2"/>
    </font>
    <font>
      <i/>
      <sz val="9"/>
      <color theme="1"/>
      <name val="Calibri"/>
      <family val="2"/>
      <scheme val="minor"/>
    </font>
    <font>
      <sz val="11"/>
      <color theme="0"/>
      <name val="Calibri"/>
      <family val="2"/>
      <scheme val="minor"/>
    </font>
    <font>
      <b/>
      <i/>
      <sz val="9"/>
      <color theme="1"/>
      <name val="Calibri"/>
      <family val="2"/>
      <scheme val="minor"/>
    </font>
    <font>
      <b/>
      <sz val="14"/>
      <color theme="1"/>
      <name val="Calibri"/>
      <family val="2"/>
    </font>
    <font>
      <b/>
      <sz val="14"/>
      <color theme="1"/>
      <name val="Calibri"/>
      <family val="2"/>
      <scheme val="minor"/>
    </font>
    <font>
      <b/>
      <sz val="16"/>
      <name val="Arial"/>
      <family val="2"/>
    </font>
    <font>
      <b/>
      <i/>
      <sz val="10"/>
      <name val="Arial"/>
      <family val="2"/>
    </font>
    <font>
      <u/>
      <sz val="10"/>
      <name val="Arial"/>
      <family val="2"/>
    </font>
    <font>
      <i/>
      <sz val="10"/>
      <name val="Arial"/>
      <family val="2"/>
    </font>
    <font>
      <sz val="11"/>
      <color theme="1"/>
      <name val="Arial"/>
      <family val="2"/>
    </font>
    <font>
      <b/>
      <u/>
      <sz val="10"/>
      <name val="Arial"/>
      <family val="2"/>
    </font>
    <font>
      <b/>
      <i/>
      <sz val="9"/>
      <name val="Calibri"/>
      <family val="2"/>
      <scheme val="minor"/>
    </font>
    <font>
      <b/>
      <sz val="11"/>
      <color theme="1"/>
      <name val="Arial"/>
      <family val="2"/>
    </font>
    <font>
      <b/>
      <sz val="10"/>
      <color theme="1"/>
      <name val="Arial"/>
      <family val="2"/>
    </font>
    <font>
      <sz val="10"/>
      <color theme="1"/>
      <name val="Arial"/>
      <family val="2"/>
    </font>
  </fonts>
  <fills count="7">
    <fill>
      <patternFill patternType="none"/>
    </fill>
    <fill>
      <patternFill patternType="gray125"/>
    </fill>
    <fill>
      <patternFill patternType="solid">
        <fgColor theme="0"/>
        <bgColor indexed="64"/>
      </patternFill>
    </fill>
    <fill>
      <patternFill patternType="solid">
        <fgColor theme="1"/>
        <bgColor indexed="64"/>
      </patternFill>
    </fill>
    <fill>
      <patternFill patternType="solid">
        <fgColor theme="0" tint="-4.9989318521683403E-2"/>
        <bgColor indexed="64"/>
      </patternFill>
    </fill>
    <fill>
      <patternFill patternType="solid">
        <fgColor rgb="FFFFFF00"/>
        <bgColor indexed="64"/>
      </patternFill>
    </fill>
    <fill>
      <patternFill patternType="solid">
        <fgColor rgb="FF92D050"/>
        <bgColor indexed="64"/>
      </patternFill>
    </fill>
  </fills>
  <borders count="3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diagonal/>
    </border>
  </borders>
  <cellStyleXfs count="10">
    <xf numFmtId="0" fontId="0" fillId="0" borderId="0"/>
    <xf numFmtId="43" fontId="1" fillId="0" borderId="0" applyFont="0" applyFill="0" applyBorder="0" applyAlignment="0" applyProtection="0"/>
    <xf numFmtId="165" fontId="1"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0" fontId="3" fillId="0" borderId="0"/>
    <xf numFmtId="0" fontId="3" fillId="0" borderId="0" applyFont="0" applyFill="0" applyBorder="0" applyAlignment="0" applyProtection="0"/>
    <xf numFmtId="0" fontId="3" fillId="0" borderId="0" applyFont="0" applyFill="0" applyBorder="0" applyAlignment="0" applyProtection="0"/>
  </cellStyleXfs>
  <cellXfs count="362">
    <xf numFmtId="0" fontId="0" fillId="0" borderId="0" xfId="0"/>
    <xf numFmtId="0" fontId="0" fillId="2" borderId="0" xfId="0" applyFill="1"/>
    <xf numFmtId="0" fontId="0" fillId="2" borderId="0" xfId="0" applyFill="1" applyAlignment="1">
      <alignment horizontal="center"/>
    </xf>
    <xf numFmtId="0" fontId="0" fillId="2" borderId="0" xfId="0" applyFill="1" applyAlignment="1">
      <alignment horizontal="left" wrapText="1"/>
    </xf>
    <xf numFmtId="0" fontId="5" fillId="2" borderId="0" xfId="0" applyFont="1" applyFill="1" applyAlignment="1">
      <alignment horizontal="left" wrapText="1"/>
    </xf>
    <xf numFmtId="0" fontId="2" fillId="2" borderId="0" xfId="0" applyFont="1" applyFill="1"/>
    <xf numFmtId="0" fontId="0" fillId="2" borderId="0" xfId="0" quotePrefix="1" applyFill="1"/>
    <xf numFmtId="166" fontId="7" fillId="2" borderId="0" xfId="0" applyNumberFormat="1" applyFont="1" applyFill="1" applyAlignment="1">
      <alignment horizontal="right" vertical="top"/>
    </xf>
    <xf numFmtId="166" fontId="7" fillId="2" borderId="0" xfId="0" applyNumberFormat="1" applyFont="1" applyFill="1" applyAlignment="1">
      <alignment horizontal="center" wrapText="1"/>
    </xf>
    <xf numFmtId="0" fontId="7" fillId="2" borderId="0" xfId="0" applyFont="1" applyFill="1" applyAlignment="1">
      <alignment horizontal="center" wrapText="1"/>
    </xf>
    <xf numFmtId="165" fontId="6" fillId="2" borderId="0" xfId="2" applyFont="1" applyFill="1" applyBorder="1" applyAlignment="1">
      <alignment horizontal="center"/>
    </xf>
    <xf numFmtId="0" fontId="6" fillId="2" borderId="0" xfId="0" applyFont="1" applyFill="1" applyAlignment="1">
      <alignment horizontal="center"/>
    </xf>
    <xf numFmtId="170" fontId="6" fillId="2" borderId="0" xfId="0" applyNumberFormat="1" applyFont="1" applyFill="1" applyAlignment="1">
      <alignment horizontal="center"/>
    </xf>
    <xf numFmtId="166" fontId="0" fillId="2" borderId="0" xfId="0" applyNumberFormat="1" applyFill="1" applyAlignment="1">
      <alignment horizontal="left" vertical="top"/>
    </xf>
    <xf numFmtId="0" fontId="7" fillId="2" borderId="1" xfId="0" applyFont="1" applyFill="1" applyBorder="1"/>
    <xf numFmtId="0" fontId="7" fillId="2" borderId="2" xfId="0" applyFont="1" applyFill="1" applyBorder="1"/>
    <xf numFmtId="0" fontId="0" fillId="2" borderId="12" xfId="0" applyFill="1" applyBorder="1"/>
    <xf numFmtId="0" fontId="4" fillId="2" borderId="0" xfId="0" applyFont="1" applyFill="1"/>
    <xf numFmtId="0" fontId="2" fillId="2" borderId="3" xfId="0" applyFont="1" applyFill="1" applyBorder="1"/>
    <xf numFmtId="0" fontId="0" fillId="2" borderId="3" xfId="0" applyFill="1" applyBorder="1"/>
    <xf numFmtId="0" fontId="2" fillId="2" borderId="0" xfId="0" applyFont="1" applyFill="1" applyAlignment="1">
      <alignment horizontal="left"/>
    </xf>
    <xf numFmtId="166" fontId="2" fillId="2" borderId="0" xfId="2" applyNumberFormat="1" applyFont="1" applyFill="1" applyBorder="1" applyAlignment="1">
      <alignment horizontal="left"/>
    </xf>
    <xf numFmtId="0" fontId="2" fillId="2" borderId="0" xfId="0" applyFont="1" applyFill="1" applyAlignment="1">
      <alignment horizontal="center"/>
    </xf>
    <xf numFmtId="0" fontId="0" fillId="2" borderId="4" xfId="0" applyFill="1" applyBorder="1"/>
    <xf numFmtId="0" fontId="0" fillId="2" borderId="5" xfId="0" applyFill="1" applyBorder="1"/>
    <xf numFmtId="0" fontId="0" fillId="2" borderId="6" xfId="0" applyFill="1" applyBorder="1"/>
    <xf numFmtId="0" fontId="0" fillId="2" borderId="10" xfId="0" applyFill="1" applyBorder="1"/>
    <xf numFmtId="0" fontId="0" fillId="2" borderId="7" xfId="0" applyFill="1" applyBorder="1"/>
    <xf numFmtId="0" fontId="0" fillId="2" borderId="8" xfId="0" applyFill="1" applyBorder="1"/>
    <xf numFmtId="167" fontId="2" fillId="2" borderId="0" xfId="1" applyNumberFormat="1" applyFont="1" applyFill="1" applyAlignment="1">
      <alignment horizontal="center" vertical="center"/>
    </xf>
    <xf numFmtId="0" fontId="0" fillId="2" borderId="0" xfId="0" applyFill="1" applyAlignment="1">
      <alignment horizontal="center" vertical="center"/>
    </xf>
    <xf numFmtId="0" fontId="0" fillId="2" borderId="5" xfId="0" applyFill="1" applyBorder="1" applyAlignment="1">
      <alignment horizontal="center"/>
    </xf>
    <xf numFmtId="0" fontId="0" fillId="2" borderId="5" xfId="0" applyFill="1" applyBorder="1" applyAlignment="1">
      <alignment horizontal="left"/>
    </xf>
    <xf numFmtId="0" fontId="2" fillId="2" borderId="6" xfId="0" applyFont="1" applyFill="1" applyBorder="1"/>
    <xf numFmtId="0" fontId="2" fillId="2" borderId="3" xfId="0" applyFont="1" applyFill="1" applyBorder="1" applyAlignment="1">
      <alignment horizontal="center" vertical="center"/>
    </xf>
    <xf numFmtId="0" fontId="0" fillId="2" borderId="3" xfId="0" applyFill="1" applyBorder="1" applyAlignment="1">
      <alignment horizontal="center"/>
    </xf>
    <xf numFmtId="0" fontId="0" fillId="2" borderId="0" xfId="0" applyFill="1" applyAlignment="1">
      <alignment horizontal="left" vertical="center"/>
    </xf>
    <xf numFmtId="171" fontId="0" fillId="2" borderId="0" xfId="1" applyNumberFormat="1" applyFont="1" applyFill="1" applyBorder="1" applyAlignment="1">
      <alignment horizontal="right"/>
    </xf>
    <xf numFmtId="171" fontId="12" fillId="2" borderId="0" xfId="1" applyNumberFormat="1" applyFont="1" applyFill="1" applyBorder="1" applyAlignment="1">
      <alignment horizontal="left"/>
    </xf>
    <xf numFmtId="0" fontId="14" fillId="2" borderId="0" xfId="4" applyFont="1" applyFill="1" applyAlignment="1">
      <alignment vertical="center"/>
    </xf>
    <xf numFmtId="0" fontId="8" fillId="2" borderId="17" xfId="4" applyFont="1" applyFill="1" applyBorder="1" applyAlignment="1">
      <alignment vertical="center"/>
    </xf>
    <xf numFmtId="0" fontId="8" fillId="2" borderId="0" xfId="4" applyFont="1" applyFill="1" applyAlignment="1">
      <alignment vertical="center"/>
    </xf>
    <xf numFmtId="0" fontId="0" fillId="2" borderId="18" xfId="0" applyFill="1" applyBorder="1" applyAlignment="1">
      <alignment vertical="center"/>
    </xf>
    <xf numFmtId="0" fontId="0" fillId="2" borderId="0" xfId="0" applyFill="1" applyAlignment="1">
      <alignment vertical="center"/>
    </xf>
    <xf numFmtId="0" fontId="8" fillId="2" borderId="19" xfId="4" applyFont="1" applyFill="1" applyBorder="1" applyAlignment="1">
      <alignment vertical="center"/>
    </xf>
    <xf numFmtId="0" fontId="8" fillId="2" borderId="18" xfId="4" applyFont="1" applyFill="1" applyBorder="1" applyAlignment="1">
      <alignment vertical="center"/>
    </xf>
    <xf numFmtId="0" fontId="9" fillId="2" borderId="0" xfId="4" applyFont="1" applyFill="1" applyAlignment="1">
      <alignment vertical="center"/>
    </xf>
    <xf numFmtId="0" fontId="9" fillId="2" borderId="18" xfId="4" applyFont="1" applyFill="1" applyBorder="1" applyAlignment="1">
      <alignment vertical="center"/>
    </xf>
    <xf numFmtId="0" fontId="10" fillId="2" borderId="0" xfId="4" applyFont="1" applyFill="1" applyAlignment="1">
      <alignment vertical="center"/>
    </xf>
    <xf numFmtId="0" fontId="9" fillId="2" borderId="19" xfId="4" applyFont="1" applyFill="1" applyBorder="1" applyAlignment="1">
      <alignment vertical="center"/>
    </xf>
    <xf numFmtId="0" fontId="10" fillId="2" borderId="19" xfId="4" applyFont="1" applyFill="1" applyBorder="1" applyAlignment="1">
      <alignment vertical="center"/>
    </xf>
    <xf numFmtId="0" fontId="9" fillId="2" borderId="18" xfId="4" applyFont="1" applyFill="1" applyBorder="1" applyAlignment="1">
      <alignment horizontal="justify" vertical="center" wrapText="1"/>
    </xf>
    <xf numFmtId="0" fontId="9" fillId="2" borderId="0" xfId="4" applyFont="1" applyFill="1" applyAlignment="1">
      <alignment horizontal="justify" vertical="center" wrapText="1"/>
    </xf>
    <xf numFmtId="167" fontId="9" fillId="2" borderId="0" xfId="2" applyNumberFormat="1" applyFont="1" applyFill="1" applyBorder="1" applyAlignment="1">
      <alignment horizontal="center" vertical="center"/>
    </xf>
    <xf numFmtId="0" fontId="11" fillId="2" borderId="0" xfId="4" applyFont="1" applyFill="1" applyAlignment="1">
      <alignment vertical="center"/>
    </xf>
    <xf numFmtId="165" fontId="9" fillId="2" borderId="0" xfId="2" applyFont="1" applyFill="1" applyBorder="1" applyAlignment="1">
      <alignment horizontal="right" vertical="center"/>
    </xf>
    <xf numFmtId="166" fontId="9" fillId="2" borderId="0" xfId="2" applyNumberFormat="1" applyFont="1" applyFill="1" applyBorder="1" applyAlignment="1">
      <alignment horizontal="right" vertical="center"/>
    </xf>
    <xf numFmtId="0" fontId="9" fillId="2" borderId="15" xfId="4" applyFont="1" applyFill="1" applyBorder="1" applyAlignment="1">
      <alignment vertical="center"/>
    </xf>
    <xf numFmtId="0" fontId="9" fillId="2" borderId="16" xfId="4" applyFont="1" applyFill="1" applyBorder="1" applyAlignment="1">
      <alignment vertical="center"/>
    </xf>
    <xf numFmtId="0" fontId="9" fillId="2" borderId="17" xfId="4" applyFont="1" applyFill="1" applyBorder="1" applyAlignment="1">
      <alignment vertical="center"/>
    </xf>
    <xf numFmtId="0" fontId="9" fillId="2" borderId="20" xfId="4" applyFont="1" applyFill="1" applyBorder="1" applyAlignment="1">
      <alignment vertical="center"/>
    </xf>
    <xf numFmtId="0" fontId="9" fillId="2" borderId="21" xfId="4" applyFont="1" applyFill="1" applyBorder="1" applyAlignment="1">
      <alignment vertical="center"/>
    </xf>
    <xf numFmtId="0" fontId="9" fillId="2" borderId="22" xfId="4" applyFont="1" applyFill="1" applyBorder="1" applyAlignment="1">
      <alignment vertical="center"/>
    </xf>
    <xf numFmtId="0" fontId="3" fillId="2" borderId="0" xfId="4" applyFill="1" applyAlignment="1">
      <alignment vertical="center"/>
    </xf>
    <xf numFmtId="0" fontId="13" fillId="2" borderId="0" xfId="4" applyFont="1" applyFill="1" applyAlignment="1">
      <alignment vertical="center"/>
    </xf>
    <xf numFmtId="0" fontId="16" fillId="4" borderId="19" xfId="0" applyFont="1" applyFill="1" applyBorder="1" applyAlignment="1">
      <alignment vertical="center"/>
    </xf>
    <xf numFmtId="0" fontId="0" fillId="2" borderId="1" xfId="0" applyFill="1" applyBorder="1" applyAlignment="1">
      <alignment vertical="center"/>
    </xf>
    <xf numFmtId="0" fontId="0" fillId="2" borderId="11" xfId="0" applyFill="1" applyBorder="1" applyAlignment="1">
      <alignment vertical="center"/>
    </xf>
    <xf numFmtId="0" fontId="21" fillId="2" borderId="1" xfId="0" applyFont="1" applyFill="1" applyBorder="1"/>
    <xf numFmtId="0" fontId="0" fillId="2" borderId="2" xfId="0" applyFill="1" applyBorder="1"/>
    <xf numFmtId="0" fontId="23" fillId="2" borderId="0" xfId="0" applyFont="1" applyFill="1"/>
    <xf numFmtId="0" fontId="21" fillId="2" borderId="0" xfId="0" applyFont="1" applyFill="1"/>
    <xf numFmtId="0" fontId="0" fillId="2" borderId="1" xfId="0" applyFill="1" applyBorder="1"/>
    <xf numFmtId="0" fontId="0" fillId="2" borderId="11" xfId="0" applyFill="1" applyBorder="1"/>
    <xf numFmtId="0" fontId="2" fillId="2" borderId="1" xfId="0" applyFont="1" applyFill="1" applyBorder="1" applyAlignment="1">
      <alignment horizontal="center" vertical="center"/>
    </xf>
    <xf numFmtId="0" fontId="2" fillId="2" borderId="11" xfId="0" applyFont="1" applyFill="1" applyBorder="1" applyAlignment="1">
      <alignment horizontal="center" vertical="center"/>
    </xf>
    <xf numFmtId="167" fontId="0" fillId="2" borderId="0" xfId="1" applyNumberFormat="1" applyFont="1" applyFill="1" applyAlignment="1">
      <alignment horizontal="left"/>
    </xf>
    <xf numFmtId="166" fontId="7" fillId="2" borderId="0" xfId="0" applyNumberFormat="1" applyFont="1" applyFill="1" applyAlignment="1">
      <alignment horizontal="right"/>
    </xf>
    <xf numFmtId="0" fontId="22" fillId="2" borderId="0" xfId="0" applyFont="1" applyFill="1"/>
    <xf numFmtId="0" fontId="9" fillId="2" borderId="26" xfId="4" applyFont="1" applyFill="1" applyBorder="1" applyAlignment="1">
      <alignment vertical="center"/>
    </xf>
    <xf numFmtId="0" fontId="3" fillId="2" borderId="0" xfId="4" applyFill="1"/>
    <xf numFmtId="0" fontId="3" fillId="2" borderId="15" xfId="4" applyFill="1" applyBorder="1"/>
    <xf numFmtId="0" fontId="3" fillId="2" borderId="16" xfId="4" applyFill="1" applyBorder="1"/>
    <xf numFmtId="0" fontId="3" fillId="2" borderId="17" xfId="4" applyFill="1" applyBorder="1"/>
    <xf numFmtId="0" fontId="3" fillId="2" borderId="18" xfId="4" applyFill="1" applyBorder="1"/>
    <xf numFmtId="0" fontId="3" fillId="2" borderId="19" xfId="4" applyFill="1" applyBorder="1"/>
    <xf numFmtId="0" fontId="13" fillId="2" borderId="0" xfId="4" applyFont="1" applyFill="1"/>
    <xf numFmtId="0" fontId="3" fillId="0" borderId="0" xfId="7"/>
    <xf numFmtId="0" fontId="3" fillId="0" borderId="15" xfId="7" applyBorder="1"/>
    <xf numFmtId="0" fontId="3" fillId="0" borderId="16" xfId="7" applyBorder="1"/>
    <xf numFmtId="0" fontId="3" fillId="0" borderId="17" xfId="7" applyBorder="1"/>
    <xf numFmtId="0" fontId="13" fillId="0" borderId="18" xfId="7" applyFont="1" applyBorder="1"/>
    <xf numFmtId="0" fontId="13" fillId="0" borderId="0" xfId="7" applyFont="1"/>
    <xf numFmtId="0" fontId="3" fillId="0" borderId="19" xfId="7" applyBorder="1"/>
    <xf numFmtId="0" fontId="3" fillId="0" borderId="18" xfId="7" applyBorder="1"/>
    <xf numFmtId="0" fontId="13" fillId="0" borderId="19" xfId="7" applyFont="1" applyBorder="1"/>
    <xf numFmtId="0" fontId="27" fillId="0" borderId="0" xfId="7" applyFont="1"/>
    <xf numFmtId="167" fontId="3" fillId="0" borderId="0" xfId="7" applyNumberFormat="1"/>
    <xf numFmtId="0" fontId="3" fillId="0" borderId="0" xfId="7" applyAlignment="1">
      <alignment horizontal="left"/>
    </xf>
    <xf numFmtId="0" fontId="27" fillId="0" borderId="18" xfId="7" applyFont="1" applyBorder="1"/>
    <xf numFmtId="167" fontId="13" fillId="0" borderId="0" xfId="7" applyNumberFormat="1" applyFont="1"/>
    <xf numFmtId="0" fontId="27" fillId="0" borderId="19" xfId="7" applyFont="1" applyBorder="1"/>
    <xf numFmtId="167" fontId="3" fillId="0" borderId="0" xfId="8" applyNumberFormat="1" applyFont="1" applyBorder="1"/>
    <xf numFmtId="14" fontId="3" fillId="0" borderId="18" xfId="7" applyNumberFormat="1" applyBorder="1"/>
    <xf numFmtId="14" fontId="3" fillId="0" borderId="0" xfId="7" applyNumberFormat="1"/>
    <xf numFmtId="168" fontId="3" fillId="0" borderId="0" xfId="9" applyNumberFormat="1" applyFont="1" applyFill="1" applyBorder="1"/>
    <xf numFmtId="0" fontId="3" fillId="0" borderId="0" xfId="7" applyAlignment="1">
      <alignment horizontal="right"/>
    </xf>
    <xf numFmtId="14" fontId="27" fillId="0" borderId="18" xfId="7" applyNumberFormat="1" applyFont="1" applyBorder="1"/>
    <xf numFmtId="14" fontId="27" fillId="0" borderId="0" xfId="7" applyNumberFormat="1" applyFont="1"/>
    <xf numFmtId="167" fontId="27" fillId="0" borderId="0" xfId="9" applyNumberFormat="1" applyFont="1" applyBorder="1"/>
    <xf numFmtId="168" fontId="1" fillId="0" borderId="0" xfId="9" applyNumberFormat="1" applyFont="1" applyBorder="1"/>
    <xf numFmtId="0" fontId="3" fillId="0" borderId="0" xfId="7" applyAlignment="1">
      <alignment horizontal="center"/>
    </xf>
    <xf numFmtId="14" fontId="13" fillId="0" borderId="18" xfId="7" applyNumberFormat="1" applyFont="1" applyBorder="1"/>
    <xf numFmtId="14" fontId="13" fillId="0" borderId="0" xfId="7" applyNumberFormat="1" applyFont="1"/>
    <xf numFmtId="168" fontId="3" fillId="0" borderId="0" xfId="9" applyNumberFormat="1" applyFont="1" applyBorder="1"/>
    <xf numFmtId="167" fontId="27" fillId="0" borderId="0" xfId="7" applyNumberFormat="1" applyFont="1"/>
    <xf numFmtId="167" fontId="13" fillId="0" borderId="0" xfId="9" applyNumberFormat="1" applyFont="1" applyBorder="1"/>
    <xf numFmtId="168" fontId="3" fillId="0" borderId="19" xfId="9" applyNumberFormat="1" applyFont="1" applyBorder="1"/>
    <xf numFmtId="168" fontId="1" fillId="0" borderId="0" xfId="9" applyNumberFormat="1" applyFont="1"/>
    <xf numFmtId="168" fontId="1" fillId="0" borderId="19" xfId="9" applyNumberFormat="1" applyFont="1" applyBorder="1"/>
    <xf numFmtId="14" fontId="3" fillId="0" borderId="18" xfId="7" applyNumberFormat="1" applyBorder="1" applyAlignment="1">
      <alignment horizontal="justify" vertical="top" wrapText="1"/>
    </xf>
    <xf numFmtId="0" fontId="0" fillId="0" borderId="19" xfId="0" applyBorder="1"/>
    <xf numFmtId="0" fontId="3" fillId="0" borderId="20" xfId="7" applyBorder="1"/>
    <xf numFmtId="0" fontId="3" fillId="0" borderId="21" xfId="7" applyBorder="1"/>
    <xf numFmtId="0" fontId="3" fillId="0" borderId="22" xfId="7" applyBorder="1"/>
    <xf numFmtId="167" fontId="13" fillId="0" borderId="0" xfId="7" applyNumberFormat="1" applyFont="1" applyAlignment="1">
      <alignment horizontal="center"/>
    </xf>
    <xf numFmtId="14" fontId="3" fillId="0" borderId="0" xfId="7" applyNumberFormat="1" applyAlignment="1">
      <alignment horizontal="justify" vertical="top" wrapText="1"/>
    </xf>
    <xf numFmtId="14" fontId="3" fillId="0" borderId="19" xfId="7" applyNumberFormat="1" applyBorder="1" applyAlignment="1">
      <alignment horizontal="justify" vertical="top" wrapText="1"/>
    </xf>
    <xf numFmtId="0" fontId="28" fillId="0" borderId="0" xfId="7" applyFont="1"/>
    <xf numFmtId="168" fontId="30" fillId="0" borderId="0" xfId="9" applyNumberFormat="1" applyFont="1" applyBorder="1"/>
    <xf numFmtId="14" fontId="3" fillId="0" borderId="3" xfId="7" applyNumberFormat="1" applyBorder="1"/>
    <xf numFmtId="168" fontId="30" fillId="0" borderId="3" xfId="9" applyNumberFormat="1" applyFont="1" applyBorder="1"/>
    <xf numFmtId="168" fontId="1" fillId="0" borderId="3" xfId="9" applyNumberFormat="1" applyFont="1" applyBorder="1"/>
    <xf numFmtId="168" fontId="1" fillId="0" borderId="28" xfId="9" applyNumberFormat="1" applyFont="1" applyBorder="1"/>
    <xf numFmtId="2" fontId="2" fillId="2" borderId="19" xfId="0" applyNumberFormat="1" applyFont="1" applyFill="1" applyBorder="1" applyAlignment="1">
      <alignment vertical="center"/>
    </xf>
    <xf numFmtId="0" fontId="13" fillId="0" borderId="0" xfId="7" applyFont="1" applyAlignment="1">
      <alignment horizontal="center"/>
    </xf>
    <xf numFmtId="0" fontId="31" fillId="0" borderId="0" xfId="7" applyFont="1"/>
    <xf numFmtId="14" fontId="32" fillId="0" borderId="0" xfId="7" applyNumberFormat="1" applyFont="1"/>
    <xf numFmtId="0" fontId="23" fillId="0" borderId="3" xfId="0" applyFont="1" applyBorder="1" applyAlignment="1">
      <alignment vertical="center"/>
    </xf>
    <xf numFmtId="168" fontId="2" fillId="0" borderId="0" xfId="9" applyNumberFormat="1" applyFont="1" applyBorder="1"/>
    <xf numFmtId="167" fontId="13" fillId="0" borderId="12" xfId="7" applyNumberFormat="1" applyFont="1" applyBorder="1" applyAlignment="1">
      <alignment vertical="center"/>
    </xf>
    <xf numFmtId="0" fontId="13" fillId="0" borderId="12" xfId="7" applyFont="1" applyBorder="1" applyAlignment="1">
      <alignment horizontal="center"/>
    </xf>
    <xf numFmtId="0" fontId="29" fillId="0" borderId="0" xfId="7" applyFont="1"/>
    <xf numFmtId="0" fontId="29" fillId="0" borderId="19" xfId="7" applyFont="1" applyBorder="1"/>
    <xf numFmtId="168" fontId="1" fillId="0" borderId="30" xfId="9" applyNumberFormat="1" applyFont="1" applyBorder="1"/>
    <xf numFmtId="14" fontId="3" fillId="0" borderId="33" xfId="7" applyNumberFormat="1" applyBorder="1"/>
    <xf numFmtId="14" fontId="3" fillId="0" borderId="34" xfId="7" applyNumberFormat="1" applyBorder="1"/>
    <xf numFmtId="0" fontId="12" fillId="2" borderId="1" xfId="0" applyFont="1" applyFill="1" applyBorder="1" applyAlignment="1">
      <alignment horizontal="center" vertical="center"/>
    </xf>
    <xf numFmtId="0" fontId="12" fillId="2" borderId="2" xfId="0" applyFont="1" applyFill="1" applyBorder="1" applyAlignment="1">
      <alignment horizontal="center" vertical="center"/>
    </xf>
    <xf numFmtId="0" fontId="12" fillId="2" borderId="11" xfId="0" applyFont="1" applyFill="1" applyBorder="1" applyAlignment="1">
      <alignment horizontal="center" vertical="center"/>
    </xf>
    <xf numFmtId="167" fontId="0" fillId="2" borderId="0" xfId="1" applyNumberFormat="1" applyFont="1" applyFill="1" applyBorder="1" applyAlignment="1">
      <alignment horizontal="center" vertical="center"/>
    </xf>
    <xf numFmtId="167" fontId="18" fillId="2" borderId="1" xfId="1" applyNumberFormat="1" applyFont="1" applyFill="1" applyBorder="1" applyAlignment="1">
      <alignment horizontal="center" vertical="center"/>
    </xf>
    <xf numFmtId="167" fontId="18" fillId="2" borderId="2" xfId="1" applyNumberFormat="1" applyFont="1" applyFill="1" applyBorder="1" applyAlignment="1">
      <alignment horizontal="center" vertical="center"/>
    </xf>
    <xf numFmtId="167" fontId="18" fillId="2" borderId="11" xfId="1" applyNumberFormat="1" applyFont="1" applyFill="1" applyBorder="1" applyAlignment="1">
      <alignment horizontal="center" vertical="center"/>
    </xf>
    <xf numFmtId="167" fontId="18" fillId="2" borderId="0" xfId="1" applyNumberFormat="1" applyFont="1" applyFill="1" applyBorder="1" applyAlignment="1">
      <alignment horizontal="center" vertical="center"/>
    </xf>
    <xf numFmtId="0" fontId="2" fillId="2" borderId="1" xfId="0" applyFont="1" applyFill="1" applyBorder="1" applyAlignment="1">
      <alignment horizontal="center" vertical="center"/>
    </xf>
    <xf numFmtId="0" fontId="2" fillId="2" borderId="11" xfId="0" applyFont="1" applyFill="1" applyBorder="1" applyAlignment="1">
      <alignment horizontal="center" vertical="center"/>
    </xf>
    <xf numFmtId="0" fontId="24" fillId="2" borderId="1" xfId="0" applyFont="1" applyFill="1" applyBorder="1" applyAlignment="1">
      <alignment horizontal="center" vertical="center"/>
    </xf>
    <xf numFmtId="0" fontId="25" fillId="2" borderId="11" xfId="0" applyFont="1" applyFill="1" applyBorder="1" applyAlignment="1">
      <alignment horizontal="center" vertical="center"/>
    </xf>
    <xf numFmtId="168" fontId="0" fillId="2" borderId="1" xfId="1" applyNumberFormat="1" applyFont="1" applyFill="1" applyBorder="1" applyAlignment="1">
      <alignment horizontal="center"/>
    </xf>
    <xf numFmtId="168" fontId="0" fillId="2" borderId="2" xfId="1" applyNumberFormat="1" applyFont="1" applyFill="1" applyBorder="1" applyAlignment="1">
      <alignment horizontal="center"/>
    </xf>
    <xf numFmtId="168" fontId="0" fillId="2" borderId="11" xfId="1" applyNumberFormat="1" applyFont="1" applyFill="1" applyBorder="1" applyAlignment="1">
      <alignment horizontal="center"/>
    </xf>
    <xf numFmtId="0" fontId="0" fillId="2" borderId="1" xfId="0" applyFill="1" applyBorder="1" applyAlignment="1">
      <alignment horizontal="center"/>
    </xf>
    <xf numFmtId="0" fontId="0" fillId="2" borderId="11" xfId="0" applyFill="1" applyBorder="1" applyAlignment="1">
      <alignment horizontal="center"/>
    </xf>
    <xf numFmtId="167" fontId="2" fillId="2" borderId="12" xfId="1" applyNumberFormat="1" applyFont="1" applyFill="1" applyBorder="1" applyAlignment="1">
      <alignment horizontal="right"/>
    </xf>
    <xf numFmtId="0" fontId="0" fillId="2" borderId="0" xfId="0" applyFill="1" applyAlignment="1">
      <alignment horizontal="center" vertical="center" wrapText="1"/>
    </xf>
    <xf numFmtId="166" fontId="1" fillId="2" borderId="3" xfId="2" quotePrefix="1" applyNumberFormat="1" applyFont="1" applyFill="1" applyBorder="1" applyAlignment="1">
      <alignment horizontal="center" wrapText="1"/>
    </xf>
    <xf numFmtId="165" fontId="2" fillId="2" borderId="0" xfId="2" quotePrefix="1" applyFont="1" applyFill="1" applyBorder="1" applyAlignment="1">
      <alignment horizontal="center" vertical="center" wrapText="1"/>
    </xf>
    <xf numFmtId="0" fontId="2" fillId="2" borderId="0" xfId="2" applyNumberFormat="1" applyFont="1" applyFill="1" applyBorder="1" applyAlignment="1">
      <alignment horizontal="center" vertical="center" wrapText="1"/>
    </xf>
    <xf numFmtId="0" fontId="2" fillId="2" borderId="0" xfId="2" quotePrefix="1" applyNumberFormat="1" applyFont="1" applyFill="1" applyBorder="1" applyAlignment="1">
      <alignment horizontal="center" vertical="center" wrapText="1"/>
    </xf>
    <xf numFmtId="166" fontId="1" fillId="2" borderId="0" xfId="2" quotePrefix="1" applyNumberFormat="1" applyFont="1" applyFill="1" applyAlignment="1">
      <alignment horizontal="center" wrapText="1"/>
    </xf>
    <xf numFmtId="171" fontId="0" fillId="2" borderId="12" xfId="1" applyNumberFormat="1" applyFont="1" applyFill="1" applyBorder="1" applyAlignment="1">
      <alignment horizontal="right"/>
    </xf>
    <xf numFmtId="167" fontId="2" fillId="2" borderId="12" xfId="1" applyNumberFormat="1" applyFont="1" applyFill="1" applyBorder="1" applyAlignment="1">
      <alignment horizontal="left"/>
    </xf>
    <xf numFmtId="167" fontId="2" fillId="2" borderId="13" xfId="1" applyNumberFormat="1" applyFont="1" applyFill="1" applyBorder="1" applyAlignment="1">
      <alignment horizontal="right"/>
    </xf>
    <xf numFmtId="167" fontId="2" fillId="2" borderId="14" xfId="1" applyNumberFormat="1" applyFont="1" applyFill="1" applyBorder="1" applyAlignment="1">
      <alignment horizontal="right"/>
    </xf>
    <xf numFmtId="0" fontId="2" fillId="2" borderId="12" xfId="0" applyFont="1" applyFill="1" applyBorder="1" applyAlignment="1">
      <alignment horizontal="left"/>
    </xf>
    <xf numFmtId="166" fontId="2" fillId="2" borderId="12" xfId="2" applyNumberFormat="1" applyFont="1" applyFill="1" applyBorder="1" applyAlignment="1">
      <alignment horizontal="left"/>
    </xf>
    <xf numFmtId="167" fontId="0" fillId="2" borderId="5" xfId="1" applyNumberFormat="1" applyFont="1" applyFill="1" applyBorder="1" applyAlignment="1">
      <alignment horizontal="center" vertical="center"/>
    </xf>
    <xf numFmtId="167" fontId="0" fillId="2" borderId="9" xfId="1" applyNumberFormat="1" applyFont="1" applyFill="1" applyBorder="1" applyAlignment="1">
      <alignment horizontal="center" vertical="center"/>
    </xf>
    <xf numFmtId="167" fontId="0" fillId="2" borderId="3" xfId="1" applyNumberFormat="1" applyFont="1" applyFill="1" applyBorder="1" applyAlignment="1">
      <alignment horizontal="center" vertical="center"/>
    </xf>
    <xf numFmtId="167" fontId="0" fillId="2" borderId="8" xfId="1" applyNumberFormat="1" applyFont="1" applyFill="1" applyBorder="1" applyAlignment="1">
      <alignment horizontal="center" vertical="center"/>
    </xf>
    <xf numFmtId="0" fontId="0" fillId="2" borderId="5" xfId="0" applyFill="1" applyBorder="1" applyAlignment="1">
      <alignment horizontal="center" vertical="center"/>
    </xf>
    <xf numFmtId="0" fontId="0" fillId="2" borderId="3" xfId="0" applyFill="1" applyBorder="1" applyAlignment="1">
      <alignment horizontal="center" vertical="center"/>
    </xf>
    <xf numFmtId="0" fontId="0" fillId="2" borderId="12" xfId="0" applyFill="1" applyBorder="1" applyAlignment="1">
      <alignment horizontal="left"/>
    </xf>
    <xf numFmtId="166" fontId="1" fillId="2" borderId="12" xfId="2" applyNumberFormat="1" applyFont="1" applyFill="1" applyBorder="1" applyAlignment="1">
      <alignment horizontal="left"/>
    </xf>
    <xf numFmtId="0" fontId="2" fillId="2" borderId="2" xfId="0" applyFont="1" applyFill="1" applyBorder="1" applyAlignment="1">
      <alignment horizontal="center" vertical="center"/>
    </xf>
    <xf numFmtId="0" fontId="2" fillId="2" borderId="0" xfId="0" applyFont="1" applyFill="1" applyAlignment="1">
      <alignment horizontal="center"/>
    </xf>
    <xf numFmtId="0" fontId="2" fillId="2" borderId="6" xfId="0" applyFont="1" applyFill="1" applyBorder="1" applyAlignment="1">
      <alignment horizontal="center"/>
    </xf>
    <xf numFmtId="167" fontId="2" fillId="2" borderId="3" xfId="1" applyNumberFormat="1" applyFont="1" applyFill="1" applyBorder="1" applyAlignment="1">
      <alignment horizontal="center" vertical="center"/>
    </xf>
    <xf numFmtId="0" fontId="0" fillId="2" borderId="2" xfId="0" applyFill="1" applyBorder="1" applyAlignment="1">
      <alignment horizontal="center"/>
    </xf>
    <xf numFmtId="0" fontId="0" fillId="2" borderId="3" xfId="0" applyFill="1" applyBorder="1" applyAlignment="1">
      <alignment horizontal="center"/>
    </xf>
    <xf numFmtId="167" fontId="0" fillId="2" borderId="12" xfId="1" applyNumberFormat="1" applyFont="1" applyFill="1" applyBorder="1" applyAlignment="1">
      <alignment horizontal="right"/>
    </xf>
    <xf numFmtId="0" fontId="0" fillId="2" borderId="0" xfId="0" applyFill="1" applyAlignment="1">
      <alignment horizontal="left"/>
    </xf>
    <xf numFmtId="0" fontId="2" fillId="2" borderId="12" xfId="0" applyFont="1" applyFill="1" applyBorder="1" applyAlignment="1">
      <alignment horizontal="center"/>
    </xf>
    <xf numFmtId="167" fontId="0" fillId="2" borderId="0" xfId="1" applyNumberFormat="1" applyFont="1" applyFill="1" applyAlignment="1">
      <alignment horizontal="left"/>
    </xf>
    <xf numFmtId="43" fontId="0" fillId="2" borderId="0" xfId="1" applyFont="1" applyFill="1" applyAlignment="1">
      <alignment horizontal="center"/>
    </xf>
    <xf numFmtId="0" fontId="0" fillId="2" borderId="0" xfId="0" applyFill="1" applyAlignment="1">
      <alignment horizontal="center"/>
    </xf>
    <xf numFmtId="0" fontId="7" fillId="2" borderId="4" xfId="0" applyFont="1" applyFill="1" applyBorder="1" applyAlignment="1">
      <alignment horizontal="center" vertical="center" wrapText="1"/>
    </xf>
    <xf numFmtId="0" fontId="7" fillId="2" borderId="5" xfId="0" applyFont="1" applyFill="1" applyBorder="1" applyAlignment="1">
      <alignment horizontal="center" vertical="center" wrapText="1"/>
    </xf>
    <xf numFmtId="0" fontId="7" fillId="2" borderId="9" xfId="0" applyFont="1" applyFill="1" applyBorder="1" applyAlignment="1">
      <alignment horizontal="center" vertical="center" wrapText="1"/>
    </xf>
    <xf numFmtId="0" fontId="7" fillId="2" borderId="7" xfId="0" applyFont="1" applyFill="1" applyBorder="1" applyAlignment="1">
      <alignment horizontal="center" vertical="center" wrapText="1"/>
    </xf>
    <xf numFmtId="0" fontId="7" fillId="2" borderId="3" xfId="0" applyFont="1" applyFill="1" applyBorder="1" applyAlignment="1">
      <alignment horizontal="center" vertical="center" wrapText="1"/>
    </xf>
    <xf numFmtId="0" fontId="7" fillId="2" borderId="8" xfId="0" applyFont="1" applyFill="1" applyBorder="1" applyAlignment="1">
      <alignment horizontal="center" vertical="center" wrapText="1"/>
    </xf>
    <xf numFmtId="0" fontId="6" fillId="2" borderId="1" xfId="0" applyFont="1" applyFill="1" applyBorder="1" applyAlignment="1">
      <alignment horizontal="center" wrapText="1"/>
    </xf>
    <xf numFmtId="0" fontId="6" fillId="2" borderId="2" xfId="0" applyFont="1" applyFill="1" applyBorder="1" applyAlignment="1">
      <alignment horizontal="center" wrapText="1"/>
    </xf>
    <xf numFmtId="0" fontId="6" fillId="2" borderId="11" xfId="0" applyFont="1" applyFill="1" applyBorder="1" applyAlignment="1">
      <alignment horizontal="center" wrapText="1"/>
    </xf>
    <xf numFmtId="0" fontId="6" fillId="2" borderId="12" xfId="0" applyFont="1" applyFill="1" applyBorder="1" applyAlignment="1">
      <alignment horizontal="right" wrapText="1"/>
    </xf>
    <xf numFmtId="0" fontId="6" fillId="2" borderId="12" xfId="0" applyFont="1" applyFill="1" applyBorder="1" applyAlignment="1">
      <alignment horizontal="left" wrapText="1"/>
    </xf>
    <xf numFmtId="166" fontId="6" fillId="2" borderId="12" xfId="2" quotePrefix="1" applyNumberFormat="1" applyFont="1" applyFill="1" applyBorder="1" applyAlignment="1">
      <alignment horizontal="center" wrapText="1"/>
    </xf>
    <xf numFmtId="0" fontId="6" fillId="2" borderId="1" xfId="0" quotePrefix="1" applyFont="1" applyFill="1" applyBorder="1" applyAlignment="1">
      <alignment horizontal="center" wrapText="1"/>
    </xf>
    <xf numFmtId="0" fontId="6" fillId="2" borderId="2" xfId="0" quotePrefix="1" applyFont="1" applyFill="1" applyBorder="1" applyAlignment="1">
      <alignment horizontal="center" wrapText="1"/>
    </xf>
    <xf numFmtId="0" fontId="6" fillId="2" borderId="11" xfId="0" quotePrefix="1" applyFont="1" applyFill="1" applyBorder="1" applyAlignment="1">
      <alignment horizontal="center" wrapText="1"/>
    </xf>
    <xf numFmtId="170" fontId="6" fillId="2" borderId="1" xfId="0" applyNumberFormat="1" applyFont="1" applyFill="1" applyBorder="1" applyAlignment="1">
      <alignment horizontal="center"/>
    </xf>
    <xf numFmtId="170" fontId="6" fillId="2" borderId="2" xfId="0" applyNumberFormat="1" applyFont="1" applyFill="1" applyBorder="1" applyAlignment="1">
      <alignment horizontal="center"/>
    </xf>
    <xf numFmtId="170" fontId="6" fillId="2" borderId="11" xfId="0" applyNumberFormat="1" applyFont="1" applyFill="1" applyBorder="1" applyAlignment="1">
      <alignment horizontal="center"/>
    </xf>
    <xf numFmtId="166" fontId="7" fillId="2" borderId="1" xfId="0" applyNumberFormat="1" applyFont="1" applyFill="1" applyBorder="1" applyAlignment="1">
      <alignment horizontal="center" wrapText="1"/>
    </xf>
    <xf numFmtId="0" fontId="7" fillId="2" borderId="2" xfId="0" applyFont="1" applyFill="1" applyBorder="1" applyAlignment="1">
      <alignment horizontal="center" wrapText="1"/>
    </xf>
    <xf numFmtId="0" fontId="7" fillId="2" borderId="11" xfId="0" applyFont="1" applyFill="1" applyBorder="1" applyAlignment="1">
      <alignment horizontal="center" wrapText="1"/>
    </xf>
    <xf numFmtId="0" fontId="6" fillId="2" borderId="12" xfId="0" applyFont="1" applyFill="1" applyBorder="1" applyAlignment="1">
      <alignment horizontal="right"/>
    </xf>
    <xf numFmtId="0" fontId="7" fillId="2" borderId="12" xfId="0" applyFont="1" applyFill="1" applyBorder="1" applyAlignment="1">
      <alignment horizontal="center" vertical="center" wrapText="1"/>
    </xf>
    <xf numFmtId="166" fontId="6" fillId="2" borderId="1" xfId="2" applyNumberFormat="1" applyFont="1" applyFill="1" applyBorder="1" applyAlignment="1">
      <alignment horizontal="center"/>
    </xf>
    <xf numFmtId="166" fontId="6" fillId="2" borderId="2" xfId="2" applyNumberFormat="1" applyFont="1" applyFill="1" applyBorder="1" applyAlignment="1">
      <alignment horizontal="center"/>
    </xf>
    <xf numFmtId="166" fontId="6" fillId="2" borderId="11" xfId="2" applyNumberFormat="1" applyFont="1" applyFill="1" applyBorder="1" applyAlignment="1">
      <alignment horizontal="center"/>
    </xf>
    <xf numFmtId="165" fontId="6" fillId="2" borderId="1" xfId="2" applyFont="1" applyFill="1" applyBorder="1" applyAlignment="1">
      <alignment horizontal="center"/>
    </xf>
    <xf numFmtId="165" fontId="6" fillId="2" borderId="2" xfId="2" applyFont="1" applyFill="1" applyBorder="1" applyAlignment="1">
      <alignment horizontal="center"/>
    </xf>
    <xf numFmtId="165" fontId="6" fillId="2" borderId="11" xfId="2" applyFont="1" applyFill="1" applyBorder="1" applyAlignment="1">
      <alignment horizontal="center"/>
    </xf>
    <xf numFmtId="166" fontId="7" fillId="2" borderId="2" xfId="0" applyNumberFormat="1" applyFont="1" applyFill="1" applyBorder="1" applyAlignment="1">
      <alignment horizontal="center" wrapText="1"/>
    </xf>
    <xf numFmtId="166" fontId="7" fillId="2" borderId="11" xfId="0" applyNumberFormat="1" applyFont="1" applyFill="1" applyBorder="1" applyAlignment="1">
      <alignment horizontal="center" wrapText="1"/>
    </xf>
    <xf numFmtId="166" fontId="6" fillId="2" borderId="12" xfId="2" applyNumberFormat="1" applyFont="1" applyFill="1" applyBorder="1" applyAlignment="1">
      <alignment horizontal="center"/>
    </xf>
    <xf numFmtId="0" fontId="6" fillId="2" borderId="1" xfId="0" applyFont="1" applyFill="1" applyBorder="1" applyAlignment="1">
      <alignment horizontal="center"/>
    </xf>
    <xf numFmtId="0" fontId="6" fillId="2" borderId="2" xfId="0" applyFont="1" applyFill="1" applyBorder="1" applyAlignment="1">
      <alignment horizontal="center"/>
    </xf>
    <xf numFmtId="0" fontId="6" fillId="2" borderId="11" xfId="0" applyFont="1" applyFill="1" applyBorder="1" applyAlignment="1">
      <alignment horizontal="center"/>
    </xf>
    <xf numFmtId="41" fontId="0" fillId="2" borderId="1" xfId="0" applyNumberFormat="1" applyFill="1" applyBorder="1" applyAlignment="1">
      <alignment horizontal="justify" vertical="top" wrapText="1"/>
    </xf>
    <xf numFmtId="41" fontId="0" fillId="2" borderId="2" xfId="0" applyNumberFormat="1" applyFill="1" applyBorder="1" applyAlignment="1">
      <alignment horizontal="justify" vertical="top" wrapText="1"/>
    </xf>
    <xf numFmtId="41" fontId="0" fillId="2" borderId="11" xfId="0" applyNumberFormat="1" applyFill="1" applyBorder="1" applyAlignment="1">
      <alignment horizontal="justify" vertical="top" wrapText="1"/>
    </xf>
    <xf numFmtId="166" fontId="7" fillId="2" borderId="1" xfId="0" applyNumberFormat="1" applyFont="1" applyFill="1" applyBorder="1" applyAlignment="1">
      <alignment horizontal="right"/>
    </xf>
    <xf numFmtId="166" fontId="7" fillId="2" borderId="2" xfId="0" applyNumberFormat="1" applyFont="1" applyFill="1" applyBorder="1" applyAlignment="1">
      <alignment horizontal="right"/>
    </xf>
    <xf numFmtId="166" fontId="7" fillId="2" borderId="11" xfId="0" applyNumberFormat="1" applyFont="1" applyFill="1" applyBorder="1" applyAlignment="1">
      <alignment horizontal="right"/>
    </xf>
    <xf numFmtId="168" fontId="6" fillId="2" borderId="1" xfId="2" applyNumberFormat="1" applyFont="1" applyFill="1" applyBorder="1" applyAlignment="1">
      <alignment horizontal="center"/>
    </xf>
    <xf numFmtId="168" fontId="6" fillId="2" borderId="2" xfId="2" applyNumberFormat="1" applyFont="1" applyFill="1" applyBorder="1" applyAlignment="1">
      <alignment horizontal="center"/>
    </xf>
    <xf numFmtId="168" fontId="6" fillId="2" borderId="11" xfId="2" applyNumberFormat="1" applyFont="1" applyFill="1" applyBorder="1" applyAlignment="1">
      <alignment horizontal="center"/>
    </xf>
    <xf numFmtId="165" fontId="6" fillId="2" borderId="12" xfId="2" applyFont="1" applyFill="1" applyBorder="1" applyAlignment="1">
      <alignment horizontal="center"/>
    </xf>
    <xf numFmtId="0" fontId="2" fillId="4" borderId="23" xfId="0" applyFont="1" applyFill="1" applyBorder="1" applyAlignment="1">
      <alignment horizontal="center" vertical="center"/>
    </xf>
    <xf numFmtId="0" fontId="2" fillId="4" borderId="24" xfId="0" applyFont="1" applyFill="1" applyBorder="1" applyAlignment="1">
      <alignment horizontal="center" vertical="center"/>
    </xf>
    <xf numFmtId="0" fontId="2" fillId="4" borderId="25" xfId="0" applyFont="1" applyFill="1" applyBorder="1" applyAlignment="1">
      <alignment horizontal="center" vertical="center"/>
    </xf>
    <xf numFmtId="164" fontId="0" fillId="2" borderId="1" xfId="0" applyNumberFormat="1" applyFill="1" applyBorder="1" applyAlignment="1">
      <alignment horizontal="center"/>
    </xf>
    <xf numFmtId="164" fontId="0" fillId="2" borderId="11" xfId="0" applyNumberFormat="1" applyFill="1" applyBorder="1" applyAlignment="1">
      <alignment horizontal="center"/>
    </xf>
    <xf numFmtId="43" fontId="0" fillId="2" borderId="0" xfId="1" applyFont="1" applyFill="1" applyAlignment="1">
      <alignment horizontal="right"/>
    </xf>
    <xf numFmtId="0" fontId="0" fillId="2" borderId="1" xfId="0" applyFill="1" applyBorder="1" applyAlignment="1">
      <alignment horizontal="center" vertical="center"/>
    </xf>
    <xf numFmtId="0" fontId="0" fillId="2" borderId="2" xfId="0" applyFill="1" applyBorder="1" applyAlignment="1">
      <alignment horizontal="center" vertical="center"/>
    </xf>
    <xf numFmtId="0" fontId="0" fillId="2" borderId="11" xfId="0" applyFill="1" applyBorder="1" applyAlignment="1">
      <alignment horizontal="center" vertical="center"/>
    </xf>
    <xf numFmtId="0" fontId="0" fillId="2" borderId="1" xfId="0" applyFill="1" applyBorder="1" applyAlignment="1">
      <alignment horizontal="left" vertical="center"/>
    </xf>
    <xf numFmtId="0" fontId="0" fillId="2" borderId="2" xfId="0" applyFill="1" applyBorder="1" applyAlignment="1">
      <alignment horizontal="left" vertical="center"/>
    </xf>
    <xf numFmtId="0" fontId="0" fillId="2" borderId="11" xfId="0" applyFill="1" applyBorder="1" applyAlignment="1">
      <alignment horizontal="left" vertical="center"/>
    </xf>
    <xf numFmtId="0" fontId="15" fillId="2" borderId="15" xfId="0" applyFont="1" applyFill="1" applyBorder="1" applyAlignment="1">
      <alignment horizontal="center" vertical="center"/>
    </xf>
    <xf numFmtId="0" fontId="15" fillId="2" borderId="16" xfId="0" applyFont="1" applyFill="1" applyBorder="1" applyAlignment="1">
      <alignment horizontal="center" vertical="center"/>
    </xf>
    <xf numFmtId="0" fontId="15" fillId="2" borderId="17" xfId="0" applyFont="1" applyFill="1" applyBorder="1" applyAlignment="1">
      <alignment horizontal="center" vertical="center"/>
    </xf>
    <xf numFmtId="0" fontId="20" fillId="4" borderId="18" xfId="0" applyFont="1" applyFill="1" applyBorder="1" applyAlignment="1">
      <alignment horizontal="center" vertical="center"/>
    </xf>
    <xf numFmtId="0" fontId="20" fillId="4" borderId="0" xfId="0" applyFont="1" applyFill="1" applyAlignment="1">
      <alignment horizontal="center" vertical="center"/>
    </xf>
    <xf numFmtId="0" fontId="20" fillId="4" borderId="19" xfId="0" applyFont="1" applyFill="1" applyBorder="1" applyAlignment="1">
      <alignment horizontal="center" vertical="center"/>
    </xf>
    <xf numFmtId="0" fontId="17" fillId="3" borderId="20" xfId="0" applyFont="1" applyFill="1" applyBorder="1" applyAlignment="1">
      <alignment horizontal="center" vertical="center"/>
    </xf>
    <xf numFmtId="0" fontId="17" fillId="3" borderId="21" xfId="0" applyFont="1" applyFill="1" applyBorder="1" applyAlignment="1">
      <alignment horizontal="center" vertical="center"/>
    </xf>
    <xf numFmtId="0" fontId="17" fillId="3" borderId="22" xfId="0" applyFont="1" applyFill="1" applyBorder="1" applyAlignment="1">
      <alignment horizontal="center" vertical="center"/>
    </xf>
    <xf numFmtId="169" fontId="0" fillId="2" borderId="1" xfId="0" applyNumberFormat="1" applyFill="1" applyBorder="1" applyAlignment="1">
      <alignment horizontal="left" vertical="top" wrapText="1"/>
    </xf>
    <xf numFmtId="169" fontId="0" fillId="2" borderId="2" xfId="0" applyNumberFormat="1" applyFill="1" applyBorder="1" applyAlignment="1">
      <alignment horizontal="left" vertical="top" wrapText="1"/>
    </xf>
    <xf numFmtId="169" fontId="0" fillId="2" borderId="11" xfId="0" applyNumberFormat="1" applyFill="1" applyBorder="1" applyAlignment="1">
      <alignment horizontal="left" vertical="top" wrapText="1"/>
    </xf>
    <xf numFmtId="0" fontId="2" fillId="4" borderId="23" xfId="0" applyFont="1" applyFill="1" applyBorder="1" applyAlignment="1">
      <alignment horizontal="center"/>
    </xf>
    <xf numFmtId="0" fontId="2" fillId="4" borderId="24" xfId="0" applyFont="1" applyFill="1" applyBorder="1" applyAlignment="1">
      <alignment horizontal="center"/>
    </xf>
    <xf numFmtId="0" fontId="2" fillId="4" borderId="25" xfId="0" applyFont="1" applyFill="1" applyBorder="1" applyAlignment="1">
      <alignment horizontal="center"/>
    </xf>
    <xf numFmtId="0" fontId="2" fillId="2" borderId="23" xfId="0" applyFont="1" applyFill="1" applyBorder="1" applyAlignment="1">
      <alignment horizontal="center" vertical="center"/>
    </xf>
    <xf numFmtId="0" fontId="2" fillId="2" borderId="24" xfId="0" applyFont="1" applyFill="1" applyBorder="1" applyAlignment="1">
      <alignment horizontal="center" vertical="center"/>
    </xf>
    <xf numFmtId="0" fontId="2" fillId="2" borderId="25" xfId="0" applyFont="1" applyFill="1" applyBorder="1" applyAlignment="1">
      <alignment horizontal="center" vertical="center"/>
    </xf>
    <xf numFmtId="0" fontId="2" fillId="2" borderId="7" xfId="0" applyFont="1" applyFill="1" applyBorder="1" applyAlignment="1">
      <alignment horizontal="left"/>
    </xf>
    <xf numFmtId="0" fontId="2" fillId="2" borderId="3" xfId="0" applyFont="1" applyFill="1" applyBorder="1" applyAlignment="1">
      <alignment horizontal="left"/>
    </xf>
    <xf numFmtId="0" fontId="0" fillId="2" borderId="4" xfId="0" applyFill="1" applyBorder="1" applyAlignment="1">
      <alignment horizontal="center" vertical="center"/>
    </xf>
    <xf numFmtId="0" fontId="7" fillId="2" borderId="4" xfId="0" applyFont="1" applyFill="1" applyBorder="1" applyAlignment="1">
      <alignment horizontal="center" vertical="center"/>
    </xf>
    <xf numFmtId="0" fontId="0" fillId="0" borderId="5" xfId="0" applyBorder="1"/>
    <xf numFmtId="0" fontId="0" fillId="0" borderId="9" xfId="0" applyBorder="1"/>
    <xf numFmtId="0" fontId="0" fillId="0" borderId="7" xfId="0" applyBorder="1"/>
    <xf numFmtId="0" fontId="0" fillId="0" borderId="3" xfId="0" applyBorder="1"/>
    <xf numFmtId="0" fontId="0" fillId="0" borderId="8" xfId="0" applyBorder="1"/>
    <xf numFmtId="0" fontId="6" fillId="2" borderId="1" xfId="0" applyFont="1" applyFill="1" applyBorder="1" applyAlignment="1">
      <alignment horizontal="left"/>
    </xf>
    <xf numFmtId="0" fontId="6" fillId="2" borderId="2" xfId="0" applyFont="1" applyFill="1" applyBorder="1" applyAlignment="1">
      <alignment horizontal="left"/>
    </xf>
    <xf numFmtId="0" fontId="6" fillId="2" borderId="11" xfId="0" applyFont="1" applyFill="1" applyBorder="1" applyAlignment="1">
      <alignment horizontal="left"/>
    </xf>
    <xf numFmtId="0" fontId="28" fillId="0" borderId="0" xfId="7" applyFont="1" applyAlignment="1">
      <alignment horizontal="center"/>
    </xf>
    <xf numFmtId="0" fontId="28" fillId="0" borderId="19" xfId="7" applyFont="1" applyBorder="1" applyAlignment="1">
      <alignment horizontal="center"/>
    </xf>
    <xf numFmtId="0" fontId="26" fillId="5" borderId="23" xfId="7" applyFont="1" applyFill="1" applyBorder="1" applyAlignment="1">
      <alignment horizontal="right"/>
    </xf>
    <xf numFmtId="0" fontId="26" fillId="5" borderId="24" xfId="7" applyFont="1" applyFill="1" applyBorder="1" applyAlignment="1">
      <alignment horizontal="right"/>
    </xf>
    <xf numFmtId="0" fontId="26" fillId="5" borderId="25" xfId="7" applyFont="1" applyFill="1" applyBorder="1" applyAlignment="1">
      <alignment horizontal="right"/>
    </xf>
    <xf numFmtId="0" fontId="3" fillId="0" borderId="0" xfId="7" applyAlignment="1">
      <alignment horizontal="right"/>
    </xf>
    <xf numFmtId="0" fontId="3" fillId="0" borderId="19" xfId="7" applyBorder="1" applyAlignment="1">
      <alignment horizontal="right"/>
    </xf>
    <xf numFmtId="167" fontId="13" fillId="0" borderId="0" xfId="7" applyNumberFormat="1" applyFont="1" applyAlignment="1">
      <alignment horizontal="center"/>
    </xf>
    <xf numFmtId="14" fontId="3" fillId="0" borderId="18" xfId="7" applyNumberFormat="1" applyBorder="1" applyAlignment="1">
      <alignment horizontal="justify" vertical="top" wrapText="1"/>
    </xf>
    <xf numFmtId="14" fontId="3" fillId="0" borderId="0" xfId="7" applyNumberFormat="1" applyAlignment="1">
      <alignment horizontal="justify" vertical="top" wrapText="1"/>
    </xf>
    <xf numFmtId="14" fontId="3" fillId="0" borderId="19" xfId="7" applyNumberFormat="1" applyBorder="1" applyAlignment="1">
      <alignment horizontal="justify" vertical="top" wrapText="1"/>
    </xf>
    <xf numFmtId="14" fontId="13" fillId="0" borderId="0" xfId="7" applyNumberFormat="1" applyFont="1" applyAlignment="1">
      <alignment horizontal="justify" vertical="top" wrapText="1"/>
    </xf>
    <xf numFmtId="14" fontId="13" fillId="0" borderId="19" xfId="7" applyNumberFormat="1" applyFont="1" applyBorder="1" applyAlignment="1">
      <alignment horizontal="justify" vertical="top" wrapText="1"/>
    </xf>
    <xf numFmtId="0" fontId="0" fillId="0" borderId="0" xfId="0"/>
    <xf numFmtId="0" fontId="0" fillId="0" borderId="19" xfId="0" applyBorder="1"/>
    <xf numFmtId="0" fontId="31" fillId="0" borderId="18" xfId="7" applyFont="1" applyBorder="1" applyAlignment="1">
      <alignment horizontal="center"/>
    </xf>
    <xf numFmtId="0" fontId="31" fillId="0" borderId="0" xfId="7" applyFont="1" applyAlignment="1">
      <alignment horizontal="center"/>
    </xf>
    <xf numFmtId="0" fontId="13" fillId="0" borderId="18" xfId="7" applyFont="1" applyBorder="1" applyAlignment="1">
      <alignment horizontal="center"/>
    </xf>
    <xf numFmtId="0" fontId="13" fillId="0" borderId="0" xfId="7" applyFont="1" applyAlignment="1">
      <alignment horizontal="center"/>
    </xf>
    <xf numFmtId="0" fontId="3" fillId="0" borderId="0" xfId="7" applyAlignment="1">
      <alignment horizontal="center"/>
    </xf>
    <xf numFmtId="0" fontId="3" fillId="0" borderId="19" xfId="7" applyBorder="1" applyAlignment="1">
      <alignment horizontal="center"/>
    </xf>
    <xf numFmtId="167" fontId="0" fillId="2" borderId="3" xfId="0" applyNumberFormat="1" applyFill="1" applyBorder="1" applyAlignment="1">
      <alignment horizontal="center" vertical="center"/>
    </xf>
    <xf numFmtId="0" fontId="0" fillId="0" borderId="0" xfId="0" applyAlignment="1">
      <alignment horizontal="center" vertical="center"/>
    </xf>
    <xf numFmtId="2" fontId="2" fillId="6" borderId="13" xfId="0" applyNumberFormat="1" applyFont="1" applyFill="1" applyBorder="1" applyAlignment="1">
      <alignment horizontal="center" vertical="center"/>
    </xf>
    <xf numFmtId="2" fontId="2" fillId="6" borderId="14" xfId="0" applyNumberFormat="1" applyFont="1" applyFill="1" applyBorder="1" applyAlignment="1">
      <alignment horizontal="center" vertical="center"/>
    </xf>
    <xf numFmtId="167" fontId="0" fillId="2" borderId="0" xfId="0" applyNumberFormat="1" applyFill="1" applyAlignment="1">
      <alignment horizontal="center" vertical="center"/>
    </xf>
    <xf numFmtId="0" fontId="0" fillId="2" borderId="0" xfId="0" applyFill="1" applyAlignment="1">
      <alignment horizontal="center" vertical="center"/>
    </xf>
    <xf numFmtId="14" fontId="13" fillId="0" borderId="32" xfId="7" applyNumberFormat="1" applyFont="1" applyBorder="1" applyAlignment="1">
      <alignment horizontal="center"/>
    </xf>
    <xf numFmtId="14" fontId="13" fillId="0" borderId="2" xfId="7" applyNumberFormat="1" applyFont="1" applyBorder="1" applyAlignment="1">
      <alignment horizontal="center"/>
    </xf>
    <xf numFmtId="14" fontId="13" fillId="0" borderId="27" xfId="7" applyNumberFormat="1" applyFont="1" applyBorder="1" applyAlignment="1">
      <alignment horizontal="center"/>
    </xf>
    <xf numFmtId="0" fontId="0" fillId="0" borderId="13" xfId="0" applyBorder="1" applyAlignment="1">
      <alignment horizontal="center" vertical="center"/>
    </xf>
    <xf numFmtId="0" fontId="0" fillId="0" borderId="14" xfId="0" applyBorder="1" applyAlignment="1">
      <alignment horizontal="center" vertical="center"/>
    </xf>
    <xf numFmtId="14" fontId="3" fillId="0" borderId="31" xfId="7" applyNumberFormat="1" applyBorder="1" applyAlignment="1">
      <alignment horizontal="center"/>
    </xf>
    <xf numFmtId="14" fontId="3" fillId="0" borderId="12" xfId="7" applyNumberFormat="1" applyBorder="1" applyAlignment="1">
      <alignment horizontal="center"/>
    </xf>
    <xf numFmtId="14" fontId="13" fillId="0" borderId="31" xfId="7" applyNumberFormat="1" applyFont="1" applyBorder="1" applyAlignment="1">
      <alignment horizontal="center"/>
    </xf>
    <xf numFmtId="14" fontId="13" fillId="0" borderId="12" xfId="7" applyNumberFormat="1" applyFont="1" applyBorder="1" applyAlignment="1">
      <alignment horizontal="center"/>
    </xf>
    <xf numFmtId="14" fontId="13" fillId="0" borderId="29" xfId="7" applyNumberFormat="1" applyFont="1" applyBorder="1" applyAlignment="1">
      <alignment horizontal="center"/>
    </xf>
    <xf numFmtId="14" fontId="13" fillId="0" borderId="31" xfId="7" applyNumberFormat="1" applyFont="1" applyBorder="1" applyAlignment="1">
      <alignment horizontal="center" vertical="center"/>
    </xf>
    <xf numFmtId="14" fontId="13" fillId="0" borderId="12" xfId="7" applyNumberFormat="1" applyFont="1" applyBorder="1" applyAlignment="1">
      <alignment horizontal="center" vertical="center"/>
    </xf>
    <xf numFmtId="168" fontId="33" fillId="0" borderId="12" xfId="9" applyNumberFormat="1" applyFont="1" applyBorder="1" applyAlignment="1">
      <alignment horizontal="center" vertical="center"/>
    </xf>
    <xf numFmtId="168" fontId="33" fillId="0" borderId="29" xfId="9" applyNumberFormat="1" applyFont="1" applyBorder="1" applyAlignment="1">
      <alignment horizontal="center" vertical="center"/>
    </xf>
    <xf numFmtId="14" fontId="27" fillId="0" borderId="31" xfId="7" applyNumberFormat="1" applyFont="1" applyBorder="1" applyAlignment="1">
      <alignment horizontal="center"/>
    </xf>
    <xf numFmtId="14" fontId="27" fillId="0" borderId="12" xfId="7" applyNumberFormat="1" applyFont="1" applyBorder="1" applyAlignment="1">
      <alignment horizontal="center"/>
    </xf>
    <xf numFmtId="0" fontId="13" fillId="2" borderId="23" xfId="4" applyFont="1" applyFill="1" applyBorder="1" applyAlignment="1">
      <alignment horizontal="center"/>
    </xf>
    <xf numFmtId="0" fontId="13" fillId="2" borderId="24" xfId="4" applyFont="1" applyFill="1" applyBorder="1" applyAlignment="1">
      <alignment horizontal="center"/>
    </xf>
    <xf numFmtId="0" fontId="13" fillId="2" borderId="25" xfId="4" applyFont="1" applyFill="1" applyBorder="1" applyAlignment="1">
      <alignment horizontal="center"/>
    </xf>
    <xf numFmtId="0" fontId="10" fillId="2" borderId="18" xfId="4" applyFont="1" applyFill="1" applyBorder="1" applyAlignment="1">
      <alignment horizontal="center" vertical="center"/>
    </xf>
    <xf numFmtId="0" fontId="10" fillId="2" borderId="0" xfId="4" applyFont="1" applyFill="1" applyAlignment="1">
      <alignment horizontal="center" vertical="center"/>
    </xf>
    <xf numFmtId="167" fontId="9" fillId="2" borderId="0" xfId="2" applyNumberFormat="1" applyFont="1" applyFill="1" applyBorder="1" applyAlignment="1">
      <alignment horizontal="center" vertical="center"/>
    </xf>
    <xf numFmtId="0" fontId="10" fillId="2" borderId="1" xfId="4" applyFont="1" applyFill="1" applyBorder="1" applyAlignment="1">
      <alignment horizontal="center" vertical="center"/>
    </xf>
    <xf numFmtId="0" fontId="10" fillId="2" borderId="2" xfId="4" applyFont="1" applyFill="1" applyBorder="1" applyAlignment="1">
      <alignment horizontal="center" vertical="center"/>
    </xf>
    <xf numFmtId="0" fontId="10" fillId="2" borderId="11" xfId="4" applyFont="1" applyFill="1" applyBorder="1" applyAlignment="1">
      <alignment horizontal="center" vertical="center"/>
    </xf>
    <xf numFmtId="0" fontId="9" fillId="2" borderId="18" xfId="4" applyFont="1" applyFill="1" applyBorder="1" applyAlignment="1">
      <alignment horizontal="justify" vertical="center" wrapText="1"/>
    </xf>
    <xf numFmtId="0" fontId="9" fillId="2" borderId="0" xfId="4" applyFont="1" applyFill="1" applyAlignment="1">
      <alignment horizontal="justify" vertical="center" wrapText="1"/>
    </xf>
    <xf numFmtId="167" fontId="10" fillId="2" borderId="0" xfId="2" applyNumberFormat="1" applyFont="1" applyFill="1" applyBorder="1" applyAlignment="1">
      <alignment horizontal="left" vertical="center"/>
    </xf>
    <xf numFmtId="0" fontId="10" fillId="2" borderId="23" xfId="4" applyFont="1" applyFill="1" applyBorder="1" applyAlignment="1">
      <alignment horizontal="center" vertical="center"/>
    </xf>
    <xf numFmtId="0" fontId="10" fillId="2" borderId="25" xfId="4" applyFont="1" applyFill="1" applyBorder="1" applyAlignment="1">
      <alignment horizontal="center" vertical="center"/>
    </xf>
    <xf numFmtId="167" fontId="9" fillId="2" borderId="2" xfId="2" applyNumberFormat="1" applyFont="1" applyFill="1" applyBorder="1" applyAlignment="1">
      <alignment horizontal="center"/>
    </xf>
    <xf numFmtId="167" fontId="9" fillId="2" borderId="11" xfId="2" applyNumberFormat="1" applyFont="1" applyFill="1" applyBorder="1" applyAlignment="1">
      <alignment horizontal="center"/>
    </xf>
    <xf numFmtId="166" fontId="9" fillId="2" borderId="0" xfId="2" applyNumberFormat="1" applyFont="1" applyFill="1" applyBorder="1" applyAlignment="1">
      <alignment horizontal="right" vertical="center"/>
    </xf>
    <xf numFmtId="167" fontId="10" fillId="2" borderId="0" xfId="2" applyNumberFormat="1" applyFont="1" applyFill="1" applyBorder="1" applyAlignment="1">
      <alignment horizontal="center" vertical="center"/>
    </xf>
    <xf numFmtId="0" fontId="19" fillId="3" borderId="18" xfId="0" applyFont="1" applyFill="1" applyBorder="1" applyAlignment="1">
      <alignment horizontal="center" vertical="center"/>
    </xf>
    <xf numFmtId="0" fontId="19" fillId="3" borderId="0" xfId="0" applyFont="1" applyFill="1" applyAlignment="1">
      <alignment horizontal="center" vertical="center"/>
    </xf>
    <xf numFmtId="0" fontId="19" fillId="3" borderId="19" xfId="0" applyFont="1" applyFill="1" applyBorder="1" applyAlignment="1">
      <alignment horizontal="center" vertical="center"/>
    </xf>
    <xf numFmtId="0" fontId="18" fillId="2" borderId="15" xfId="0" applyFont="1" applyFill="1" applyBorder="1" applyAlignment="1">
      <alignment horizontal="center" vertical="center"/>
    </xf>
    <xf numFmtId="0" fontId="18" fillId="2" borderId="16" xfId="0" applyFont="1" applyFill="1" applyBorder="1" applyAlignment="1">
      <alignment horizontal="center" vertical="center"/>
    </xf>
    <xf numFmtId="0" fontId="0" fillId="4" borderId="20" xfId="0" applyFill="1" applyBorder="1" applyAlignment="1">
      <alignment horizontal="center" vertical="center"/>
    </xf>
    <xf numFmtId="0" fontId="0" fillId="4" borderId="21" xfId="0" applyFill="1" applyBorder="1" applyAlignment="1">
      <alignment horizontal="center" vertical="center"/>
    </xf>
    <xf numFmtId="0" fontId="0" fillId="4" borderId="22" xfId="0" applyFill="1" applyBorder="1" applyAlignment="1">
      <alignment horizontal="center" vertical="center"/>
    </xf>
    <xf numFmtId="165" fontId="9" fillId="2" borderId="0" xfId="2" applyFont="1" applyFill="1" applyBorder="1" applyAlignment="1">
      <alignment horizontal="right" vertical="center"/>
    </xf>
    <xf numFmtId="0" fontId="10" fillId="2" borderId="24" xfId="4" applyFont="1" applyFill="1" applyBorder="1" applyAlignment="1">
      <alignment horizontal="center" vertical="center"/>
    </xf>
    <xf numFmtId="167" fontId="3" fillId="0" borderId="12" xfId="1" quotePrefix="1" applyNumberFormat="1" applyFont="1" applyBorder="1" applyAlignment="1">
      <alignment horizontal="center"/>
    </xf>
    <xf numFmtId="167" fontId="35" fillId="0" borderId="12" xfId="1" quotePrefix="1" applyNumberFormat="1" applyFont="1" applyBorder="1" applyAlignment="1">
      <alignment horizontal="center"/>
    </xf>
    <xf numFmtId="167" fontId="35" fillId="0" borderId="29" xfId="1" quotePrefix="1" applyNumberFormat="1" applyFont="1" applyBorder="1" applyAlignment="1">
      <alignment horizontal="center"/>
    </xf>
    <xf numFmtId="167" fontId="13" fillId="0" borderId="12" xfId="1" quotePrefix="1" applyNumberFormat="1" applyFont="1" applyBorder="1" applyAlignment="1">
      <alignment horizontal="center"/>
    </xf>
    <xf numFmtId="167" fontId="34" fillId="0" borderId="12" xfId="1" quotePrefix="1" applyNumberFormat="1" applyFont="1" applyBorder="1" applyAlignment="1">
      <alignment horizontal="center"/>
    </xf>
    <xf numFmtId="167" fontId="34" fillId="0" borderId="29" xfId="1" quotePrefix="1" applyNumberFormat="1" applyFont="1" applyBorder="1" applyAlignment="1">
      <alignment horizontal="center"/>
    </xf>
    <xf numFmtId="168" fontId="34" fillId="0" borderId="12" xfId="9" applyNumberFormat="1" applyFont="1" applyBorder="1" applyAlignment="1">
      <alignment horizontal="center" vertical="center"/>
    </xf>
  </cellXfs>
  <cellStyles count="10">
    <cellStyle name="Comma" xfId="1" builtinId="3"/>
    <cellStyle name="Comma 2" xfId="2"/>
    <cellStyle name="Comma 2 2" xfId="3"/>
    <cellStyle name="Comma 2 3" xfId="6"/>
    <cellStyle name="Comma 3" xfId="9"/>
    <cellStyle name="Currency 2" xfId="8"/>
    <cellStyle name="Normal" xfId="0" builtinId="0"/>
    <cellStyle name="Normal 2" xfId="4"/>
    <cellStyle name="Normal 3" xfId="5"/>
    <cellStyle name="Normal 4" xfId="7"/>
  </cellStyles>
  <dxfs count="0"/>
  <tableStyles count="0" defaultTableStyle="TableStyleMedium9" defaultPivotStyle="PivotStyleLight16"/>
  <colors>
    <mruColors>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28575</xdr:colOff>
      <xdr:row>2</xdr:row>
      <xdr:rowOff>371475</xdr:rowOff>
    </xdr:from>
    <xdr:to>
      <xdr:col>11</xdr:col>
      <xdr:colOff>10702</xdr:colOff>
      <xdr:row>8</xdr:row>
      <xdr:rowOff>115151</xdr:rowOff>
    </xdr:to>
    <xdr:pic>
      <xdr:nvPicPr>
        <xdr:cNvPr id="4" name="Picture 3" descr="Logo Grayscale.png">
          <a:extLst>
            <a:ext uri="{FF2B5EF4-FFF2-40B4-BE49-F238E27FC236}">
              <a16:creationId xmlns:a16="http://schemas.microsoft.com/office/drawing/2014/main" xmlns="" id="{00000000-0008-0000-0200-000004000000}"/>
            </a:ext>
          </a:extLst>
        </xdr:cNvPr>
        <xdr:cNvPicPr>
          <a:picLocks noChangeAspect="1"/>
        </xdr:cNvPicPr>
      </xdr:nvPicPr>
      <xdr:blipFill>
        <a:blip xmlns:r="http://schemas.openxmlformats.org/officeDocument/2006/relationships" r:embed="rId1" cstate="print"/>
        <a:stretch>
          <a:fillRect/>
        </a:stretch>
      </xdr:blipFill>
      <xdr:spPr>
        <a:xfrm>
          <a:off x="257175" y="561975"/>
          <a:ext cx="1010827" cy="1067651"/>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Z239"/>
  <sheetViews>
    <sheetView workbookViewId="0">
      <selection activeCell="P15" sqref="P15:AG15"/>
    </sheetView>
  </sheetViews>
  <sheetFormatPr defaultColWidth="1.7109375" defaultRowHeight="15"/>
  <cols>
    <col min="1" max="1" width="1.140625" style="1" customWidth="1"/>
    <col min="2" max="16" width="1.7109375" style="1"/>
    <col min="17" max="17" width="1.7109375" style="1" customWidth="1"/>
    <col min="18" max="25" width="1.7109375" style="1"/>
    <col min="26" max="26" width="1.7109375" style="1" customWidth="1"/>
    <col min="27" max="56" width="1.7109375" style="1"/>
    <col min="57" max="57" width="1.7109375" style="1" customWidth="1"/>
    <col min="58" max="16384" width="1.7109375" style="1"/>
  </cols>
  <sheetData>
    <row r="1" spans="1:59" ht="15.75" thickBot="1"/>
    <row r="2" spans="1:59" ht="15" customHeight="1">
      <c r="A2" s="254" t="s">
        <v>166</v>
      </c>
      <c r="B2" s="255"/>
      <c r="C2" s="255"/>
      <c r="D2" s="255"/>
      <c r="E2" s="255"/>
      <c r="F2" s="255"/>
      <c r="G2" s="255"/>
      <c r="H2" s="255"/>
      <c r="I2" s="255"/>
      <c r="J2" s="255"/>
      <c r="K2" s="255"/>
      <c r="L2" s="255"/>
      <c r="M2" s="255"/>
      <c r="N2" s="255"/>
      <c r="O2" s="255"/>
      <c r="P2" s="255"/>
      <c r="Q2" s="255"/>
      <c r="R2" s="255"/>
      <c r="S2" s="255"/>
      <c r="T2" s="255"/>
      <c r="U2" s="255"/>
      <c r="V2" s="255"/>
      <c r="W2" s="255"/>
      <c r="X2" s="255"/>
      <c r="Y2" s="255"/>
      <c r="Z2" s="255"/>
      <c r="AA2" s="255"/>
      <c r="AB2" s="255"/>
      <c r="AC2" s="255"/>
      <c r="AD2" s="255"/>
      <c r="AE2" s="255"/>
      <c r="AF2" s="255"/>
      <c r="AG2" s="255"/>
      <c r="AH2" s="255"/>
      <c r="AI2" s="255"/>
      <c r="AJ2" s="255"/>
      <c r="AK2" s="255"/>
      <c r="AL2" s="255"/>
      <c r="AM2" s="255"/>
      <c r="AN2" s="255"/>
      <c r="AO2" s="255"/>
      <c r="AP2" s="255"/>
      <c r="AQ2" s="255"/>
      <c r="AR2" s="255"/>
      <c r="AS2" s="255"/>
      <c r="AT2" s="255"/>
      <c r="AU2" s="255"/>
      <c r="AV2" s="255"/>
      <c r="AW2" s="255"/>
      <c r="AX2" s="255"/>
      <c r="AY2" s="255"/>
      <c r="AZ2" s="255"/>
      <c r="BA2" s="255"/>
      <c r="BB2" s="255"/>
      <c r="BC2" s="255"/>
      <c r="BD2" s="255"/>
      <c r="BE2" s="255"/>
      <c r="BF2" s="256"/>
    </row>
    <row r="3" spans="1:59" ht="24.95" customHeight="1">
      <c r="A3" s="257" t="s">
        <v>167</v>
      </c>
      <c r="B3" s="258"/>
      <c r="C3" s="258"/>
      <c r="D3" s="258"/>
      <c r="E3" s="258"/>
      <c r="F3" s="258"/>
      <c r="G3" s="258"/>
      <c r="H3" s="258"/>
      <c r="I3" s="258"/>
      <c r="J3" s="258"/>
      <c r="K3" s="258"/>
      <c r="L3" s="258"/>
      <c r="M3" s="258"/>
      <c r="N3" s="258"/>
      <c r="O3" s="258"/>
      <c r="P3" s="258"/>
      <c r="Q3" s="258"/>
      <c r="R3" s="258"/>
      <c r="S3" s="258"/>
      <c r="T3" s="258"/>
      <c r="U3" s="258"/>
      <c r="V3" s="258"/>
      <c r="W3" s="258"/>
      <c r="X3" s="258"/>
      <c r="Y3" s="258"/>
      <c r="Z3" s="258"/>
      <c r="AA3" s="258"/>
      <c r="AB3" s="258"/>
      <c r="AC3" s="258"/>
      <c r="AD3" s="258"/>
      <c r="AE3" s="258"/>
      <c r="AF3" s="258"/>
      <c r="AG3" s="258"/>
      <c r="AH3" s="258"/>
      <c r="AI3" s="258"/>
      <c r="AJ3" s="258"/>
      <c r="AK3" s="258"/>
      <c r="AL3" s="258"/>
      <c r="AM3" s="258"/>
      <c r="AN3" s="258"/>
      <c r="AO3" s="258"/>
      <c r="AP3" s="258"/>
      <c r="AQ3" s="258"/>
      <c r="AR3" s="258"/>
      <c r="AS3" s="258"/>
      <c r="AT3" s="258"/>
      <c r="AU3" s="258"/>
      <c r="AV3" s="258"/>
      <c r="AW3" s="258"/>
      <c r="AX3" s="258"/>
      <c r="AY3" s="258"/>
      <c r="AZ3" s="258"/>
      <c r="BA3" s="258"/>
      <c r="BB3" s="258"/>
      <c r="BC3" s="258"/>
      <c r="BD3" s="258"/>
      <c r="BE3" s="258"/>
      <c r="BF3" s="259"/>
    </row>
    <row r="4" spans="1:59" ht="15" customHeight="1" thickBot="1">
      <c r="A4" s="260" t="s">
        <v>169</v>
      </c>
      <c r="B4" s="261"/>
      <c r="C4" s="261"/>
      <c r="D4" s="261"/>
      <c r="E4" s="261"/>
      <c r="F4" s="261"/>
      <c r="G4" s="261"/>
      <c r="H4" s="261"/>
      <c r="I4" s="261"/>
      <c r="J4" s="261"/>
      <c r="K4" s="261"/>
      <c r="L4" s="261"/>
      <c r="M4" s="261"/>
      <c r="N4" s="261"/>
      <c r="O4" s="261"/>
      <c r="P4" s="261"/>
      <c r="Q4" s="261"/>
      <c r="R4" s="261"/>
      <c r="S4" s="261"/>
      <c r="T4" s="261"/>
      <c r="U4" s="261"/>
      <c r="V4" s="261"/>
      <c r="W4" s="261"/>
      <c r="X4" s="261"/>
      <c r="Y4" s="261"/>
      <c r="Z4" s="261"/>
      <c r="AA4" s="261"/>
      <c r="AB4" s="261"/>
      <c r="AC4" s="261"/>
      <c r="AD4" s="261"/>
      <c r="AE4" s="261"/>
      <c r="AF4" s="261"/>
      <c r="AG4" s="261"/>
      <c r="AH4" s="261"/>
      <c r="AI4" s="261"/>
      <c r="AJ4" s="261"/>
      <c r="AK4" s="261"/>
      <c r="AL4" s="261"/>
      <c r="AM4" s="261"/>
      <c r="AN4" s="261"/>
      <c r="AO4" s="261"/>
      <c r="AP4" s="261"/>
      <c r="AQ4" s="261"/>
      <c r="AR4" s="261"/>
      <c r="AS4" s="261"/>
      <c r="AT4" s="261"/>
      <c r="AU4" s="261"/>
      <c r="AV4" s="261"/>
      <c r="AW4" s="261"/>
      <c r="AX4" s="261"/>
      <c r="AY4" s="261"/>
      <c r="AZ4" s="261"/>
      <c r="BA4" s="261"/>
      <c r="BB4" s="261"/>
      <c r="BC4" s="261"/>
      <c r="BD4" s="261"/>
      <c r="BE4" s="261"/>
      <c r="BF4" s="262"/>
    </row>
    <row r="5" spans="1:59" ht="15" customHeight="1" thickBot="1">
      <c r="A5" s="2"/>
      <c r="B5" s="2"/>
      <c r="C5" s="2"/>
      <c r="D5" s="2"/>
      <c r="E5" s="2"/>
      <c r="F5" s="2"/>
      <c r="G5" s="2"/>
      <c r="H5" s="3"/>
      <c r="I5" s="3"/>
      <c r="J5" s="3"/>
      <c r="K5" s="3"/>
      <c r="L5" s="3"/>
      <c r="M5" s="3"/>
      <c r="N5" s="3"/>
      <c r="O5" s="3"/>
      <c r="P5" s="3"/>
      <c r="Q5" s="3"/>
      <c r="R5" s="3"/>
      <c r="S5" s="3"/>
      <c r="T5" s="3"/>
      <c r="U5" s="3"/>
      <c r="V5" s="3"/>
      <c r="W5" s="3"/>
      <c r="X5" s="3"/>
      <c r="Y5" s="3"/>
      <c r="Z5" s="3"/>
      <c r="AA5" s="3"/>
      <c r="AB5" s="3"/>
      <c r="AC5" s="3"/>
      <c r="AD5" s="3"/>
      <c r="AE5" s="4"/>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row>
    <row r="6" spans="1:59" ht="15" customHeight="1" thickBot="1">
      <c r="A6" s="269" t="s">
        <v>0</v>
      </c>
      <c r="B6" s="270"/>
      <c r="C6" s="270"/>
      <c r="D6" s="270"/>
      <c r="E6" s="270"/>
      <c r="F6" s="270"/>
      <c r="G6" s="270"/>
      <c r="H6" s="270"/>
      <c r="I6" s="270"/>
      <c r="J6" s="270"/>
      <c r="K6" s="270"/>
      <c r="L6" s="270"/>
      <c r="M6" s="270"/>
      <c r="N6" s="270"/>
      <c r="O6" s="270"/>
      <c r="P6" s="270"/>
      <c r="Q6" s="270"/>
      <c r="R6" s="270"/>
      <c r="S6" s="270"/>
      <c r="T6" s="270"/>
      <c r="U6" s="270"/>
      <c r="V6" s="270"/>
      <c r="W6" s="270"/>
      <c r="X6" s="270"/>
      <c r="Y6" s="270"/>
      <c r="Z6" s="270"/>
      <c r="AA6" s="270"/>
      <c r="AB6" s="270"/>
      <c r="AC6" s="270"/>
      <c r="AD6" s="270"/>
      <c r="AE6" s="270"/>
      <c r="AF6" s="270"/>
      <c r="AG6" s="270"/>
      <c r="AH6" s="270"/>
      <c r="AI6" s="270"/>
      <c r="AJ6" s="270"/>
      <c r="AK6" s="270"/>
      <c r="AL6" s="270"/>
      <c r="AM6" s="270"/>
      <c r="AN6" s="270"/>
      <c r="AO6" s="270"/>
      <c r="AP6" s="270"/>
      <c r="AQ6" s="270"/>
      <c r="AR6" s="270"/>
      <c r="AS6" s="270"/>
      <c r="AT6" s="270"/>
      <c r="AU6" s="270"/>
      <c r="AV6" s="270"/>
      <c r="AW6" s="270"/>
      <c r="AX6" s="270"/>
      <c r="AY6" s="270"/>
      <c r="AZ6" s="270"/>
      <c r="BA6" s="270"/>
      <c r="BB6" s="270"/>
      <c r="BC6" s="270"/>
      <c r="BD6" s="270"/>
      <c r="BE6" s="270"/>
      <c r="BF6" s="271"/>
    </row>
    <row r="7" spans="1:59" ht="15" customHeight="1"/>
    <row r="8" spans="1:59" ht="15" customHeight="1">
      <c r="B8" s="1" t="s">
        <v>1</v>
      </c>
      <c r="N8" s="1" t="s">
        <v>11</v>
      </c>
      <c r="P8" s="192" t="s">
        <v>207</v>
      </c>
      <c r="Q8" s="192"/>
      <c r="R8" s="192"/>
      <c r="S8" s="192"/>
      <c r="T8" s="192"/>
      <c r="U8" s="192"/>
      <c r="V8" s="192"/>
      <c r="W8" s="192"/>
      <c r="X8" s="192"/>
      <c r="Y8" s="192"/>
      <c r="Z8" s="192"/>
      <c r="AA8" s="192"/>
      <c r="AB8" s="192"/>
      <c r="AC8" s="192"/>
      <c r="AD8" s="192"/>
      <c r="AE8" s="192"/>
      <c r="AF8" s="192"/>
      <c r="AG8" s="192"/>
    </row>
    <row r="9" spans="1:59" ht="15" customHeight="1">
      <c r="B9" s="1" t="s">
        <v>2</v>
      </c>
      <c r="N9" s="1" t="s">
        <v>11</v>
      </c>
      <c r="P9" s="192" t="s">
        <v>204</v>
      </c>
      <c r="Q9" s="192"/>
      <c r="R9" s="192"/>
      <c r="S9" s="192"/>
      <c r="T9" s="192"/>
      <c r="U9" s="192"/>
      <c r="V9" s="192"/>
      <c r="W9" s="192"/>
      <c r="X9" s="192"/>
      <c r="Y9" s="192"/>
      <c r="Z9" s="192"/>
      <c r="AA9" s="192"/>
      <c r="AB9" s="192"/>
      <c r="AC9" s="192"/>
      <c r="AD9" s="192"/>
      <c r="AE9" s="192"/>
      <c r="AF9" s="192"/>
      <c r="AG9" s="192"/>
    </row>
    <row r="10" spans="1:59" ht="15" customHeight="1">
      <c r="B10" s="1" t="s">
        <v>3</v>
      </c>
      <c r="N10" s="1" t="s">
        <v>11</v>
      </c>
      <c r="P10" s="192" t="s">
        <v>208</v>
      </c>
      <c r="Q10" s="192"/>
      <c r="R10" s="192"/>
      <c r="S10" s="192"/>
      <c r="T10" s="192"/>
      <c r="U10" s="192"/>
      <c r="V10" s="192"/>
      <c r="W10" s="192"/>
      <c r="X10" s="192"/>
      <c r="Y10" s="192"/>
      <c r="Z10" s="192"/>
      <c r="AA10" s="192"/>
      <c r="AB10" s="192"/>
      <c r="AC10" s="192"/>
      <c r="AD10" s="192"/>
      <c r="AE10" s="192"/>
      <c r="AF10" s="192"/>
      <c r="AG10" s="192"/>
    </row>
    <row r="11" spans="1:59" ht="15" customHeight="1">
      <c r="B11" s="1" t="s">
        <v>4</v>
      </c>
      <c r="N11" s="1" t="s">
        <v>11</v>
      </c>
      <c r="P11" s="196">
        <v>2</v>
      </c>
      <c r="Q11" s="196"/>
      <c r="R11" s="1" t="s">
        <v>12</v>
      </c>
    </row>
    <row r="12" spans="1:59" ht="15" customHeight="1">
      <c r="B12" s="1" t="s">
        <v>5</v>
      </c>
      <c r="N12" s="1" t="s">
        <v>11</v>
      </c>
      <c r="P12" s="192" t="s">
        <v>128</v>
      </c>
      <c r="Q12" s="192"/>
      <c r="R12" s="192"/>
      <c r="S12" s="192"/>
      <c r="T12" s="192"/>
      <c r="U12" s="192"/>
      <c r="V12" s="192"/>
      <c r="W12" s="192"/>
      <c r="X12" s="192"/>
      <c r="Y12" s="192"/>
      <c r="Z12" s="192"/>
      <c r="AA12" s="192"/>
      <c r="AB12" s="192"/>
      <c r="AC12" s="192"/>
      <c r="AD12" s="192"/>
      <c r="AE12" s="192"/>
      <c r="AF12" s="192"/>
      <c r="AG12" s="192"/>
    </row>
    <row r="13" spans="1:59" ht="15" customHeight="1">
      <c r="B13" s="1" t="s">
        <v>6</v>
      </c>
      <c r="N13" s="1" t="s">
        <v>11</v>
      </c>
      <c r="P13" s="192"/>
      <c r="Q13" s="192"/>
      <c r="R13" s="192"/>
      <c r="S13" s="192"/>
      <c r="T13" s="192"/>
      <c r="U13" s="192"/>
      <c r="V13" s="192"/>
      <c r="W13" s="192"/>
      <c r="X13" s="192"/>
      <c r="Y13" s="192"/>
      <c r="Z13" s="192"/>
      <c r="AA13" s="192"/>
      <c r="AB13" s="192"/>
      <c r="AC13" s="192"/>
      <c r="AD13" s="192"/>
      <c r="AE13" s="192"/>
      <c r="AF13" s="192"/>
      <c r="AG13" s="192"/>
      <c r="AH13" s="192"/>
      <c r="AI13" s="192"/>
      <c r="AJ13" s="192"/>
      <c r="AK13" s="192"/>
      <c r="AL13" s="192"/>
      <c r="AM13" s="192"/>
      <c r="AN13" s="192"/>
      <c r="AO13" s="192"/>
      <c r="AP13" s="192"/>
      <c r="AQ13" s="192"/>
      <c r="AR13" s="192"/>
      <c r="AS13" s="192"/>
      <c r="AT13" s="192"/>
      <c r="AU13" s="192"/>
      <c r="AV13" s="192"/>
      <c r="AW13" s="192"/>
      <c r="AX13" s="192"/>
      <c r="AY13" s="192"/>
      <c r="AZ13" s="192"/>
      <c r="BA13" s="192"/>
      <c r="BB13" s="192"/>
      <c r="BC13" s="192"/>
      <c r="BD13" s="192"/>
      <c r="BE13" s="192"/>
      <c r="BF13" s="192"/>
    </row>
    <row r="14" spans="1:59" ht="15" customHeight="1">
      <c r="B14" s="1" t="s">
        <v>7</v>
      </c>
      <c r="N14" s="1" t="s">
        <v>11</v>
      </c>
      <c r="P14" s="196"/>
      <c r="Q14" s="196"/>
      <c r="R14" s="1" t="s">
        <v>13</v>
      </c>
    </row>
    <row r="15" spans="1:59" ht="15" customHeight="1">
      <c r="B15" s="1" t="s">
        <v>8</v>
      </c>
      <c r="N15" s="1" t="s">
        <v>11</v>
      </c>
      <c r="P15" s="192"/>
      <c r="Q15" s="192"/>
      <c r="R15" s="192"/>
      <c r="S15" s="192"/>
      <c r="T15" s="192"/>
      <c r="U15" s="192"/>
      <c r="V15" s="192"/>
      <c r="W15" s="192"/>
      <c r="X15" s="192"/>
      <c r="Y15" s="192"/>
      <c r="Z15" s="192"/>
      <c r="AA15" s="192"/>
      <c r="AB15" s="192"/>
      <c r="AC15" s="192"/>
      <c r="AD15" s="192"/>
      <c r="AE15" s="192"/>
      <c r="AF15" s="192"/>
      <c r="AG15" s="192"/>
    </row>
    <row r="16" spans="1:59" ht="15" customHeight="1">
      <c r="B16" s="1" t="s">
        <v>9</v>
      </c>
      <c r="N16" s="1" t="s">
        <v>11</v>
      </c>
      <c r="P16" s="192" t="s">
        <v>209</v>
      </c>
      <c r="Q16" s="192"/>
      <c r="R16" s="192"/>
      <c r="S16" s="192"/>
      <c r="T16" s="192"/>
      <c r="U16" s="192"/>
      <c r="V16" s="192"/>
      <c r="W16" s="192"/>
      <c r="X16" s="192"/>
      <c r="Y16" s="192"/>
      <c r="Z16" s="192"/>
      <c r="AA16" s="192"/>
      <c r="AB16" s="192"/>
      <c r="AC16" s="192"/>
      <c r="AD16" s="192"/>
      <c r="AE16" s="192"/>
      <c r="AF16" s="192"/>
      <c r="AG16" s="192"/>
    </row>
    <row r="17" spans="1:58" ht="15" customHeight="1">
      <c r="B17" s="1" t="s">
        <v>10</v>
      </c>
      <c r="N17" s="1" t="s">
        <v>11</v>
      </c>
      <c r="P17" s="192" t="s">
        <v>199</v>
      </c>
      <c r="Q17" s="192"/>
      <c r="R17" s="192"/>
      <c r="S17" s="192"/>
      <c r="T17" s="192"/>
      <c r="U17" s="192"/>
      <c r="V17" s="192"/>
      <c r="W17" s="192"/>
      <c r="X17" s="192"/>
      <c r="Y17" s="192"/>
      <c r="Z17" s="192"/>
      <c r="AA17" s="192"/>
      <c r="AB17" s="192"/>
      <c r="AC17" s="192"/>
      <c r="AD17" s="192"/>
      <c r="AE17" s="192"/>
      <c r="AF17" s="192"/>
      <c r="AG17" s="192"/>
    </row>
    <row r="18" spans="1:58" ht="15" customHeight="1" thickBot="1"/>
    <row r="19" spans="1:58" ht="15" customHeight="1" thickBot="1">
      <c r="A19" s="242" t="s">
        <v>14</v>
      </c>
      <c r="B19" s="243"/>
      <c r="C19" s="243"/>
      <c r="D19" s="243"/>
      <c r="E19" s="243"/>
      <c r="F19" s="243"/>
      <c r="G19" s="243"/>
      <c r="H19" s="243"/>
      <c r="I19" s="243"/>
      <c r="J19" s="243"/>
      <c r="K19" s="243"/>
      <c r="L19" s="243"/>
      <c r="M19" s="243"/>
      <c r="N19" s="243"/>
      <c r="O19" s="243"/>
      <c r="P19" s="243"/>
      <c r="Q19" s="243"/>
      <c r="R19" s="243"/>
      <c r="S19" s="243"/>
      <c r="T19" s="243"/>
      <c r="U19" s="243"/>
      <c r="V19" s="243"/>
      <c r="W19" s="243"/>
      <c r="X19" s="243"/>
      <c r="Y19" s="243"/>
      <c r="Z19" s="243"/>
      <c r="AA19" s="243"/>
      <c r="AB19" s="243"/>
      <c r="AC19" s="243"/>
      <c r="AD19" s="243"/>
      <c r="AE19" s="243"/>
      <c r="AF19" s="243"/>
      <c r="AG19" s="243"/>
      <c r="AH19" s="243"/>
      <c r="AI19" s="243"/>
      <c r="AJ19" s="243"/>
      <c r="AK19" s="243"/>
      <c r="AL19" s="243"/>
      <c r="AM19" s="243"/>
      <c r="AN19" s="243"/>
      <c r="AO19" s="243"/>
      <c r="AP19" s="243"/>
      <c r="AQ19" s="243"/>
      <c r="AR19" s="243"/>
      <c r="AS19" s="243"/>
      <c r="AT19" s="243"/>
      <c r="AU19" s="243"/>
      <c r="AV19" s="243"/>
      <c r="AW19" s="243"/>
      <c r="AX19" s="243"/>
      <c r="AY19" s="243"/>
      <c r="AZ19" s="243"/>
      <c r="BA19" s="243"/>
      <c r="BB19" s="243"/>
      <c r="BC19" s="243"/>
      <c r="BD19" s="243"/>
      <c r="BE19" s="243"/>
      <c r="BF19" s="244"/>
    </row>
    <row r="20" spans="1:58" ht="15" customHeight="1"/>
    <row r="21" spans="1:58" ht="15" customHeight="1">
      <c r="B21" s="1" t="s">
        <v>15</v>
      </c>
      <c r="N21" s="1" t="s">
        <v>11</v>
      </c>
      <c r="P21" s="192" t="s">
        <v>203</v>
      </c>
      <c r="Q21" s="192"/>
      <c r="R21" s="192"/>
      <c r="S21" s="192"/>
      <c r="T21" s="192"/>
      <c r="U21" s="192"/>
      <c r="V21" s="192"/>
      <c r="W21" s="192"/>
      <c r="X21" s="192"/>
      <c r="Y21" s="192"/>
      <c r="Z21" s="192"/>
      <c r="AA21" s="192"/>
      <c r="AB21" s="192"/>
      <c r="AC21" s="192"/>
      <c r="AD21" s="192"/>
      <c r="AE21" s="192"/>
      <c r="AF21" s="192"/>
      <c r="AG21" s="192"/>
    </row>
    <row r="22" spans="1:58" ht="15" customHeight="1">
      <c r="B22" s="1" t="s">
        <v>150</v>
      </c>
      <c r="N22" s="1" t="s">
        <v>11</v>
      </c>
      <c r="P22" s="162"/>
      <c r="Q22" s="163"/>
      <c r="R22" s="66" t="s">
        <v>152</v>
      </c>
      <c r="S22" s="67"/>
      <c r="T22" s="67"/>
      <c r="U22" s="162"/>
      <c r="V22" s="163"/>
      <c r="W22" s="248" t="s">
        <v>153</v>
      </c>
      <c r="X22" s="249"/>
      <c r="Y22" s="249"/>
      <c r="Z22" s="249"/>
      <c r="AA22" s="249"/>
      <c r="AB22" s="249"/>
      <c r="AC22" s="249"/>
      <c r="AD22" s="250"/>
      <c r="AE22" s="162" t="s">
        <v>84</v>
      </c>
      <c r="AF22" s="163"/>
      <c r="AG22" s="66" t="s">
        <v>157</v>
      </c>
      <c r="AH22" s="67"/>
      <c r="AI22" s="162"/>
      <c r="AJ22" s="163"/>
      <c r="AK22" s="251" t="s">
        <v>156</v>
      </c>
      <c r="AL22" s="252"/>
      <c r="AM22" s="252"/>
      <c r="AN22" s="252"/>
      <c r="AO22" s="252"/>
      <c r="AP22" s="252"/>
      <c r="AQ22" s="252"/>
      <c r="AR22" s="252"/>
      <c r="AS22" s="252"/>
      <c r="AT22" s="252"/>
      <c r="AU22" s="252"/>
      <c r="AV22" s="252"/>
      <c r="AW22" s="252"/>
      <c r="AX22" s="252"/>
      <c r="AY22" s="252"/>
      <c r="AZ22" s="252"/>
      <c r="BA22" s="252"/>
      <c r="BB22" s="252"/>
      <c r="BC22" s="252"/>
      <c r="BD22" s="252"/>
      <c r="BE22" s="253"/>
    </row>
    <row r="23" spans="1:58" ht="15" customHeight="1">
      <c r="B23" s="1" t="s">
        <v>16</v>
      </c>
      <c r="N23" s="1" t="s">
        <v>11</v>
      </c>
      <c r="P23" s="194">
        <f>SPK!P18</f>
        <v>8000000</v>
      </c>
      <c r="Q23" s="194"/>
      <c r="R23" s="194"/>
      <c r="S23" s="194"/>
      <c r="T23" s="194"/>
      <c r="U23" s="194"/>
      <c r="V23" s="194"/>
      <c r="W23" s="194"/>
      <c r="X23" s="194"/>
      <c r="Y23" s="194"/>
    </row>
    <row r="24" spans="1:58" ht="15" customHeight="1">
      <c r="B24" s="1" t="s">
        <v>17</v>
      </c>
      <c r="N24" s="1" t="s">
        <v>11</v>
      </c>
      <c r="P24" s="247">
        <f>SPK!P20</f>
        <v>8</v>
      </c>
      <c r="Q24" s="247"/>
      <c r="R24" s="247"/>
      <c r="S24" s="247"/>
      <c r="T24" s="1" t="s">
        <v>28</v>
      </c>
    </row>
    <row r="25" spans="1:58" ht="15" customHeight="1">
      <c r="B25" s="1" t="s">
        <v>18</v>
      </c>
      <c r="N25" s="1" t="s">
        <v>11</v>
      </c>
      <c r="P25" s="196">
        <f>SPK!P22</f>
        <v>12</v>
      </c>
      <c r="Q25" s="196"/>
      <c r="R25" s="1" t="s">
        <v>29</v>
      </c>
    </row>
    <row r="26" spans="1:58" ht="15" customHeight="1">
      <c r="B26" s="1" t="s">
        <v>19</v>
      </c>
      <c r="N26" s="1" t="s">
        <v>11</v>
      </c>
      <c r="P26" s="194">
        <f>((((P24*(P25/12))*P23)/100)+P23)/P25</f>
        <v>720000</v>
      </c>
      <c r="Q26" s="194"/>
      <c r="R26" s="194"/>
      <c r="S26" s="194"/>
      <c r="T26" s="194"/>
      <c r="U26" s="194"/>
      <c r="V26" s="194"/>
      <c r="W26" s="194"/>
      <c r="X26" s="194"/>
      <c r="Y26" s="194"/>
    </row>
    <row r="27" spans="1:58" ht="15" customHeight="1">
      <c r="B27" s="1" t="s">
        <v>20</v>
      </c>
      <c r="N27" s="1" t="s">
        <v>11</v>
      </c>
      <c r="P27" s="194">
        <f>SPK!AB26</f>
        <v>20000</v>
      </c>
      <c r="Q27" s="194"/>
      <c r="R27" s="194"/>
      <c r="S27" s="194"/>
      <c r="T27" s="194"/>
      <c r="U27" s="194"/>
      <c r="V27" s="194"/>
      <c r="W27" s="194"/>
      <c r="X27" s="194"/>
      <c r="Y27" s="194"/>
    </row>
    <row r="28" spans="1:58" ht="15" customHeight="1">
      <c r="B28" s="1" t="s">
        <v>21</v>
      </c>
      <c r="N28" s="1" t="s">
        <v>11</v>
      </c>
      <c r="P28" s="192" t="str">
        <f>SPK!Q30</f>
        <v xml:space="preserve">Asuransi  </v>
      </c>
      <c r="Q28" s="192"/>
      <c r="R28" s="192"/>
      <c r="S28" s="192"/>
      <c r="T28" s="192"/>
      <c r="U28" s="192"/>
      <c r="V28" s="192"/>
      <c r="W28" s="192"/>
      <c r="X28" s="192"/>
      <c r="Y28" s="192"/>
      <c r="Z28" s="192"/>
      <c r="AA28" s="192"/>
      <c r="AB28" s="192"/>
      <c r="AC28" s="192"/>
      <c r="AD28" s="192"/>
      <c r="AE28" s="192"/>
      <c r="AF28" s="192"/>
      <c r="AG28" s="192"/>
    </row>
    <row r="29" spans="1:58" ht="15" customHeight="1">
      <c r="B29" s="1" t="s">
        <v>22</v>
      </c>
      <c r="N29" s="1" t="s">
        <v>11</v>
      </c>
      <c r="P29" s="194">
        <f>SPK!AB30</f>
        <v>60000</v>
      </c>
      <c r="Q29" s="194"/>
      <c r="R29" s="194"/>
      <c r="S29" s="194"/>
      <c r="T29" s="194"/>
      <c r="U29" s="194"/>
      <c r="V29" s="194"/>
      <c r="W29" s="194"/>
      <c r="X29" s="194"/>
      <c r="Y29" s="194"/>
    </row>
    <row r="30" spans="1:58" ht="15" customHeight="1">
      <c r="B30" s="1" t="s">
        <v>23</v>
      </c>
      <c r="N30" s="1" t="s">
        <v>11</v>
      </c>
      <c r="P30" s="194">
        <f>SPK!AB28</f>
        <v>0</v>
      </c>
      <c r="Q30" s="194"/>
      <c r="R30" s="194"/>
      <c r="S30" s="194"/>
      <c r="T30" s="194"/>
      <c r="U30" s="194"/>
      <c r="V30" s="194"/>
      <c r="W30" s="194"/>
      <c r="X30" s="194"/>
      <c r="Y30" s="194"/>
      <c r="AA30" s="245"/>
      <c r="AB30" s="246"/>
      <c r="AC30" s="1" t="s">
        <v>30</v>
      </c>
    </row>
    <row r="31" spans="1:58" ht="15" customHeight="1">
      <c r="B31" s="1" t="s">
        <v>24</v>
      </c>
      <c r="N31" s="1" t="s">
        <v>11</v>
      </c>
      <c r="P31" s="192" t="s">
        <v>122</v>
      </c>
      <c r="Q31" s="192"/>
      <c r="R31" s="192"/>
      <c r="S31" s="192"/>
      <c r="T31" s="192"/>
      <c r="U31" s="192"/>
      <c r="V31" s="192"/>
      <c r="W31" s="192"/>
      <c r="X31" s="192"/>
      <c r="Y31" s="192"/>
      <c r="Z31" s="192"/>
      <c r="AA31" s="192"/>
      <c r="AB31" s="192"/>
      <c r="AC31" s="192"/>
      <c r="AD31" s="192"/>
      <c r="AE31" s="192"/>
      <c r="AF31" s="192"/>
      <c r="AG31" s="192"/>
    </row>
    <row r="32" spans="1:58" ht="15" customHeight="1">
      <c r="B32" s="1" t="s">
        <v>25</v>
      </c>
      <c r="N32" s="1" t="s">
        <v>11</v>
      </c>
      <c r="P32" s="194">
        <f>SPK!AB32</f>
        <v>0</v>
      </c>
      <c r="Q32" s="194"/>
      <c r="R32" s="194"/>
      <c r="S32" s="194"/>
      <c r="T32" s="194"/>
      <c r="U32" s="194"/>
      <c r="V32" s="194"/>
      <c r="W32" s="194"/>
      <c r="X32" s="194"/>
      <c r="Y32" s="194"/>
    </row>
    <row r="33" spans="1:58" ht="15" customHeight="1">
      <c r="B33" s="1" t="s">
        <v>26</v>
      </c>
      <c r="N33" s="1" t="s">
        <v>11</v>
      </c>
      <c r="P33" s="263"/>
      <c r="Q33" s="264"/>
      <c r="R33" s="264"/>
      <c r="S33" s="264"/>
      <c r="T33" s="264"/>
      <c r="U33" s="264"/>
      <c r="V33" s="264"/>
      <c r="W33" s="264"/>
      <c r="X33" s="264"/>
      <c r="Y33" s="264"/>
      <c r="Z33" s="264"/>
      <c r="AA33" s="264"/>
      <c r="AB33" s="264"/>
      <c r="AC33" s="264"/>
      <c r="AD33" s="264"/>
      <c r="AE33" s="264"/>
      <c r="AF33" s="264"/>
      <c r="AG33" s="264"/>
      <c r="AH33" s="264"/>
      <c r="AI33" s="264"/>
      <c r="AJ33" s="264"/>
      <c r="AK33" s="264"/>
      <c r="AL33" s="264"/>
      <c r="AM33" s="264"/>
      <c r="AN33" s="264"/>
      <c r="AO33" s="264"/>
      <c r="AP33" s="264"/>
      <c r="AQ33" s="264"/>
      <c r="AR33" s="264"/>
      <c r="AS33" s="264"/>
      <c r="AT33" s="264"/>
      <c r="AU33" s="264"/>
      <c r="AV33" s="264"/>
      <c r="AW33" s="264"/>
      <c r="AX33" s="264"/>
      <c r="AY33" s="264"/>
      <c r="AZ33" s="264"/>
      <c r="BA33" s="264"/>
      <c r="BB33" s="264"/>
      <c r="BC33" s="264"/>
      <c r="BD33" s="264"/>
      <c r="BE33" s="265"/>
    </row>
    <row r="34" spans="1:58" ht="15" customHeight="1" thickBot="1"/>
    <row r="35" spans="1:58" ht="15" customHeight="1" thickBot="1">
      <c r="A35" s="266" t="s">
        <v>32</v>
      </c>
      <c r="B35" s="267"/>
      <c r="C35" s="267"/>
      <c r="D35" s="267"/>
      <c r="E35" s="267"/>
      <c r="F35" s="267"/>
      <c r="G35" s="267"/>
      <c r="H35" s="267"/>
      <c r="I35" s="267"/>
      <c r="J35" s="267"/>
      <c r="K35" s="267"/>
      <c r="L35" s="267"/>
      <c r="M35" s="267"/>
      <c r="N35" s="267"/>
      <c r="O35" s="267"/>
      <c r="P35" s="267"/>
      <c r="Q35" s="267"/>
      <c r="R35" s="267"/>
      <c r="S35" s="267"/>
      <c r="T35" s="267"/>
      <c r="U35" s="267"/>
      <c r="V35" s="267"/>
      <c r="W35" s="267"/>
      <c r="X35" s="267"/>
      <c r="Y35" s="267"/>
      <c r="Z35" s="267"/>
      <c r="AA35" s="267"/>
      <c r="AB35" s="267"/>
      <c r="AC35" s="267"/>
      <c r="AD35" s="267"/>
      <c r="AE35" s="267"/>
      <c r="AF35" s="267"/>
      <c r="AG35" s="267"/>
      <c r="AH35" s="267"/>
      <c r="AI35" s="267"/>
      <c r="AJ35" s="267"/>
      <c r="AK35" s="267"/>
      <c r="AL35" s="267"/>
      <c r="AM35" s="267"/>
      <c r="AN35" s="267"/>
      <c r="AO35" s="267"/>
      <c r="AP35" s="267"/>
      <c r="AQ35" s="267"/>
      <c r="AR35" s="267"/>
      <c r="AS35" s="267"/>
      <c r="AT35" s="267"/>
      <c r="AU35" s="267"/>
      <c r="AV35" s="267"/>
      <c r="AW35" s="267"/>
      <c r="AX35" s="267"/>
      <c r="AY35" s="267"/>
      <c r="AZ35" s="267"/>
      <c r="BA35" s="267"/>
      <c r="BB35" s="267"/>
      <c r="BC35" s="267"/>
      <c r="BD35" s="267"/>
      <c r="BE35" s="267"/>
      <c r="BF35" s="268"/>
    </row>
    <row r="36" spans="1:58" ht="15" customHeight="1"/>
    <row r="37" spans="1:58" ht="15" customHeight="1">
      <c r="B37" s="6" t="s">
        <v>33</v>
      </c>
      <c r="C37" s="1" t="s">
        <v>34</v>
      </c>
      <c r="N37" s="1" t="s">
        <v>11</v>
      </c>
      <c r="P37" s="192" t="s">
        <v>218</v>
      </c>
      <c r="Q37" s="192"/>
      <c r="R37" s="192"/>
      <c r="S37" s="192"/>
      <c r="T37" s="192"/>
      <c r="U37" s="192"/>
      <c r="V37" s="192"/>
      <c r="W37" s="192"/>
      <c r="X37" s="192"/>
      <c r="Y37" s="192"/>
      <c r="Z37" s="192"/>
      <c r="AA37" s="192"/>
      <c r="AE37" s="6"/>
      <c r="AS37" s="192"/>
      <c r="AT37" s="192"/>
      <c r="AU37" s="192"/>
      <c r="AV37" s="192"/>
      <c r="AW37" s="192"/>
      <c r="AX37" s="192"/>
      <c r="AY37" s="192"/>
      <c r="AZ37" s="192"/>
      <c r="BA37" s="192"/>
      <c r="BB37" s="192"/>
      <c r="BC37" s="192"/>
      <c r="BD37" s="192"/>
    </row>
    <row r="38" spans="1:58" ht="15" customHeight="1">
      <c r="C38" s="1" t="s">
        <v>219</v>
      </c>
      <c r="N38" s="1" t="s">
        <v>11</v>
      </c>
      <c r="P38" s="192">
        <v>24</v>
      </c>
      <c r="Q38" s="192"/>
      <c r="R38" s="192"/>
      <c r="S38" s="192"/>
      <c r="T38" s="192"/>
      <c r="U38" s="192"/>
      <c r="V38" s="192"/>
      <c r="W38" s="192"/>
      <c r="X38" s="192"/>
      <c r="Y38" s="192"/>
      <c r="Z38" s="192"/>
      <c r="AA38" s="192"/>
      <c r="AS38" s="192"/>
      <c r="AT38" s="192"/>
      <c r="AU38" s="192"/>
      <c r="AV38" s="192"/>
      <c r="AW38" s="192"/>
      <c r="AX38" s="192"/>
      <c r="AY38" s="192"/>
      <c r="AZ38" s="192"/>
      <c r="BA38" s="192"/>
      <c r="BB38" s="192"/>
      <c r="BC38" s="192"/>
      <c r="BD38" s="192"/>
    </row>
    <row r="39" spans="1:58" ht="15" customHeight="1">
      <c r="C39" s="1" t="s">
        <v>220</v>
      </c>
      <c r="N39" s="1" t="s">
        <v>11</v>
      </c>
      <c r="P39" s="192">
        <v>30</v>
      </c>
      <c r="Q39" s="192"/>
      <c r="R39" s="192"/>
      <c r="S39" s="192"/>
      <c r="T39" s="192"/>
      <c r="U39" s="192"/>
      <c r="V39" s="192"/>
      <c r="W39" s="192"/>
      <c r="X39" s="192"/>
      <c r="Y39" s="192"/>
      <c r="Z39" s="192"/>
      <c r="AA39" s="192"/>
      <c r="AS39" s="192"/>
      <c r="AT39" s="192"/>
      <c r="AU39" s="192"/>
      <c r="AV39" s="192"/>
      <c r="AW39" s="192"/>
      <c r="AX39" s="192"/>
      <c r="AY39" s="192"/>
      <c r="AZ39" s="192"/>
      <c r="BA39" s="192"/>
      <c r="BB39" s="192"/>
      <c r="BC39" s="192"/>
      <c r="BD39" s="192"/>
    </row>
    <row r="40" spans="1:58" ht="15" customHeight="1">
      <c r="C40" s="1" t="s">
        <v>221</v>
      </c>
      <c r="N40" s="1" t="s">
        <v>11</v>
      </c>
      <c r="P40" s="194">
        <v>468000</v>
      </c>
      <c r="Q40" s="194"/>
      <c r="R40" s="194"/>
      <c r="S40" s="194"/>
      <c r="T40" s="194"/>
      <c r="U40" s="194"/>
      <c r="V40" s="194"/>
      <c r="W40" s="194"/>
      <c r="X40" s="194"/>
      <c r="Y40" s="194"/>
      <c r="AS40" s="192"/>
      <c r="AT40" s="192"/>
      <c r="AU40" s="192"/>
      <c r="AV40" s="192"/>
      <c r="AW40" s="192"/>
      <c r="AX40" s="192"/>
      <c r="AY40" s="192"/>
      <c r="AZ40" s="192"/>
      <c r="BA40" s="192"/>
      <c r="BB40" s="192"/>
      <c r="BC40" s="192"/>
      <c r="BD40" s="192"/>
    </row>
    <row r="41" spans="1:58" ht="15" customHeight="1">
      <c r="C41" s="1" t="s">
        <v>222</v>
      </c>
      <c r="N41" s="1" t="s">
        <v>11</v>
      </c>
      <c r="P41" s="194">
        <f>P40*P39</f>
        <v>14040000</v>
      </c>
      <c r="Q41" s="194"/>
      <c r="R41" s="194"/>
      <c r="S41" s="194"/>
      <c r="T41" s="194"/>
      <c r="U41" s="194"/>
      <c r="V41" s="194"/>
      <c r="W41" s="194"/>
      <c r="X41" s="194"/>
      <c r="Y41" s="194"/>
      <c r="AS41" s="192"/>
      <c r="AT41" s="192"/>
      <c r="AU41" s="192"/>
      <c r="AV41" s="192"/>
      <c r="AW41" s="192"/>
      <c r="AX41" s="192"/>
      <c r="AY41" s="192"/>
      <c r="AZ41" s="192"/>
      <c r="BA41" s="192"/>
      <c r="BB41" s="192"/>
      <c r="BC41" s="192"/>
      <c r="BD41" s="192"/>
    </row>
    <row r="42" spans="1:58" ht="7.5" customHeight="1"/>
    <row r="43" spans="1:58" ht="15" customHeight="1">
      <c r="C43" s="1" t="s">
        <v>35</v>
      </c>
      <c r="N43" s="1" t="s">
        <v>11</v>
      </c>
      <c r="P43" s="194">
        <f>P41</f>
        <v>14040000</v>
      </c>
      <c r="Q43" s="194"/>
      <c r="R43" s="194"/>
      <c r="S43" s="194"/>
      <c r="T43" s="194"/>
      <c r="U43" s="194"/>
      <c r="V43" s="194"/>
      <c r="W43" s="194"/>
      <c r="X43" s="194"/>
      <c r="Y43" s="194"/>
    </row>
    <row r="44" spans="1:58" ht="15" customHeight="1">
      <c r="C44" s="1" t="s">
        <v>36</v>
      </c>
      <c r="N44" s="1" t="s">
        <v>11</v>
      </c>
      <c r="P44" s="194">
        <f>P41</f>
        <v>14040000</v>
      </c>
      <c r="Q44" s="194"/>
      <c r="R44" s="194"/>
      <c r="S44" s="194"/>
      <c r="T44" s="194"/>
      <c r="U44" s="194"/>
      <c r="V44" s="194"/>
      <c r="W44" s="194"/>
      <c r="X44" s="194"/>
      <c r="Y44" s="194"/>
    </row>
    <row r="45" spans="1:58" ht="15" customHeight="1">
      <c r="C45" s="1" t="s">
        <v>37</v>
      </c>
      <c r="N45" s="1" t="s">
        <v>11</v>
      </c>
      <c r="P45" s="247">
        <f>P23/P44*100</f>
        <v>56.980056980056979</v>
      </c>
      <c r="Q45" s="247"/>
      <c r="R45" s="247"/>
      <c r="S45" s="247"/>
      <c r="T45" s="1" t="s">
        <v>27</v>
      </c>
    </row>
    <row r="46" spans="1:58" ht="15" customHeight="1"/>
    <row r="47" spans="1:58" ht="15" customHeight="1"/>
    <row r="48" spans="1:58"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thickBot="1"/>
    <row r="65" spans="1:58" ht="15" customHeight="1" thickBot="1">
      <c r="A65" s="242" t="s">
        <v>38</v>
      </c>
      <c r="B65" s="243"/>
      <c r="C65" s="243"/>
      <c r="D65" s="243"/>
      <c r="E65" s="243"/>
      <c r="F65" s="243"/>
      <c r="G65" s="243"/>
      <c r="H65" s="243"/>
      <c r="I65" s="243"/>
      <c r="J65" s="243"/>
      <c r="K65" s="243"/>
      <c r="L65" s="243"/>
      <c r="M65" s="243"/>
      <c r="N65" s="243"/>
      <c r="O65" s="243"/>
      <c r="P65" s="243"/>
      <c r="Q65" s="243"/>
      <c r="R65" s="243"/>
      <c r="S65" s="243"/>
      <c r="T65" s="243"/>
      <c r="U65" s="243"/>
      <c r="V65" s="243"/>
      <c r="W65" s="243"/>
      <c r="X65" s="243"/>
      <c r="Y65" s="243"/>
      <c r="Z65" s="243"/>
      <c r="AA65" s="243"/>
      <c r="AB65" s="243"/>
      <c r="AC65" s="243"/>
      <c r="AD65" s="243"/>
      <c r="AE65" s="243"/>
      <c r="AF65" s="243"/>
      <c r="AG65" s="243"/>
      <c r="AH65" s="243"/>
      <c r="AI65" s="243"/>
      <c r="AJ65" s="243"/>
      <c r="AK65" s="243"/>
      <c r="AL65" s="243"/>
      <c r="AM65" s="243"/>
      <c r="AN65" s="243"/>
      <c r="AO65" s="243"/>
      <c r="AP65" s="243"/>
      <c r="AQ65" s="243"/>
      <c r="AR65" s="243"/>
      <c r="AS65" s="243"/>
      <c r="AT65" s="243"/>
      <c r="AU65" s="243"/>
      <c r="AV65" s="243"/>
      <c r="AW65" s="243"/>
      <c r="AX65" s="243"/>
      <c r="AY65" s="243"/>
      <c r="AZ65" s="243"/>
      <c r="BA65" s="243"/>
      <c r="BB65" s="243"/>
      <c r="BC65" s="243"/>
      <c r="BD65" s="243"/>
      <c r="BE65" s="243"/>
      <c r="BF65" s="244"/>
    </row>
    <row r="66" spans="1:58" ht="7.5" customHeight="1"/>
    <row r="67" spans="1:58" ht="15" customHeight="1">
      <c r="B67" s="219" t="s">
        <v>39</v>
      </c>
      <c r="C67" s="219"/>
      <c r="D67" s="197" t="s">
        <v>40</v>
      </c>
      <c r="E67" s="198"/>
      <c r="F67" s="198"/>
      <c r="G67" s="198"/>
      <c r="H67" s="198"/>
      <c r="I67" s="198"/>
      <c r="J67" s="199"/>
      <c r="K67" s="197" t="s">
        <v>15</v>
      </c>
      <c r="L67" s="198"/>
      <c r="M67" s="198"/>
      <c r="N67" s="198"/>
      <c r="O67" s="199"/>
      <c r="P67" s="219" t="s">
        <v>45</v>
      </c>
      <c r="Q67" s="219"/>
      <c r="R67" s="219"/>
      <c r="S67" s="219"/>
      <c r="T67" s="219"/>
      <c r="U67" s="219"/>
      <c r="V67" s="219"/>
      <c r="W67" s="219"/>
      <c r="X67" s="219"/>
      <c r="Y67" s="197" t="s">
        <v>41</v>
      </c>
      <c r="Z67" s="198"/>
      <c r="AA67" s="198"/>
      <c r="AB67" s="199"/>
      <c r="AC67" s="197" t="s">
        <v>47</v>
      </c>
      <c r="AD67" s="198"/>
      <c r="AE67" s="199"/>
      <c r="AF67" s="197" t="s">
        <v>42</v>
      </c>
      <c r="AG67" s="198"/>
      <c r="AH67" s="198"/>
      <c r="AI67" s="198"/>
      <c r="AJ67" s="198"/>
      <c r="AK67" s="198"/>
      <c r="AL67" s="199"/>
      <c r="AM67" s="197" t="s">
        <v>43</v>
      </c>
      <c r="AN67" s="198"/>
      <c r="AO67" s="198"/>
      <c r="AP67" s="198"/>
      <c r="AQ67" s="199"/>
      <c r="AR67" s="219" t="s">
        <v>34</v>
      </c>
      <c r="AS67" s="219"/>
      <c r="AT67" s="219"/>
      <c r="AU67" s="219"/>
      <c r="AV67" s="219"/>
      <c r="AW67" s="219"/>
      <c r="AX67" s="197" t="s">
        <v>46</v>
      </c>
      <c r="AY67" s="198"/>
      <c r="AZ67" s="198"/>
      <c r="BA67" s="198"/>
      <c r="BB67" s="198"/>
      <c r="BC67" s="198"/>
      <c r="BD67" s="198"/>
      <c r="BE67" s="198"/>
      <c r="BF67" s="199"/>
    </row>
    <row r="68" spans="1:58" ht="15" customHeight="1">
      <c r="B68" s="219"/>
      <c r="C68" s="219"/>
      <c r="D68" s="200"/>
      <c r="E68" s="201"/>
      <c r="F68" s="201"/>
      <c r="G68" s="201"/>
      <c r="H68" s="201"/>
      <c r="I68" s="201"/>
      <c r="J68" s="202"/>
      <c r="K68" s="200"/>
      <c r="L68" s="201"/>
      <c r="M68" s="201"/>
      <c r="N68" s="201"/>
      <c r="O68" s="202"/>
      <c r="P68" s="219"/>
      <c r="Q68" s="219"/>
      <c r="R68" s="219"/>
      <c r="S68" s="219"/>
      <c r="T68" s="219"/>
      <c r="U68" s="219"/>
      <c r="V68" s="219"/>
      <c r="W68" s="219"/>
      <c r="X68" s="219"/>
      <c r="Y68" s="200"/>
      <c r="Z68" s="201"/>
      <c r="AA68" s="201"/>
      <c r="AB68" s="202"/>
      <c r="AC68" s="200"/>
      <c r="AD68" s="201"/>
      <c r="AE68" s="202"/>
      <c r="AF68" s="200"/>
      <c r="AG68" s="201"/>
      <c r="AH68" s="201"/>
      <c r="AI68" s="201"/>
      <c r="AJ68" s="201"/>
      <c r="AK68" s="201"/>
      <c r="AL68" s="202"/>
      <c r="AM68" s="200"/>
      <c r="AN68" s="201"/>
      <c r="AO68" s="201"/>
      <c r="AP68" s="201"/>
      <c r="AQ68" s="202"/>
      <c r="AR68" s="219"/>
      <c r="AS68" s="219"/>
      <c r="AT68" s="219"/>
      <c r="AU68" s="219"/>
      <c r="AV68" s="219"/>
      <c r="AW68" s="219"/>
      <c r="AX68" s="200"/>
      <c r="AY68" s="201"/>
      <c r="AZ68" s="201"/>
      <c r="BA68" s="201"/>
      <c r="BB68" s="201"/>
      <c r="BC68" s="201"/>
      <c r="BD68" s="201"/>
      <c r="BE68" s="201"/>
      <c r="BF68" s="202"/>
    </row>
    <row r="69" spans="1:58" ht="15" customHeight="1">
      <c r="B69" s="218">
        <v>1</v>
      </c>
      <c r="C69" s="218"/>
      <c r="D69" s="220" t="s">
        <v>210</v>
      </c>
      <c r="E69" s="221"/>
      <c r="F69" s="221"/>
      <c r="G69" s="221"/>
      <c r="H69" s="221"/>
      <c r="I69" s="221"/>
      <c r="J69" s="222"/>
      <c r="K69" s="229" t="s">
        <v>211</v>
      </c>
      <c r="L69" s="230"/>
      <c r="M69" s="230"/>
      <c r="N69" s="230"/>
      <c r="O69" s="231"/>
      <c r="P69" s="228">
        <v>6221000</v>
      </c>
      <c r="Q69" s="228"/>
      <c r="R69" s="228"/>
      <c r="S69" s="228"/>
      <c r="T69" s="228"/>
      <c r="U69" s="228"/>
      <c r="V69" s="228"/>
      <c r="W69" s="228"/>
      <c r="X69" s="228"/>
      <c r="Y69" s="223">
        <v>35.4</v>
      </c>
      <c r="Z69" s="224"/>
      <c r="AA69" s="224"/>
      <c r="AB69" s="225"/>
      <c r="AC69" s="229">
        <v>48</v>
      </c>
      <c r="AD69" s="230"/>
      <c r="AE69" s="231"/>
      <c r="AF69" s="220">
        <f>(P69+(P69*Y69/100))/10</f>
        <v>842323.4</v>
      </c>
      <c r="AG69" s="221"/>
      <c r="AH69" s="221"/>
      <c r="AI69" s="221"/>
      <c r="AJ69" s="221"/>
      <c r="AK69" s="221"/>
      <c r="AL69" s="222"/>
      <c r="AM69" s="212">
        <v>41426</v>
      </c>
      <c r="AN69" s="213"/>
      <c r="AO69" s="213"/>
      <c r="AP69" s="213"/>
      <c r="AQ69" s="214"/>
      <c r="AR69" s="241" t="s">
        <v>122</v>
      </c>
      <c r="AS69" s="241"/>
      <c r="AT69" s="241"/>
      <c r="AU69" s="241"/>
      <c r="AV69" s="241"/>
      <c r="AW69" s="241"/>
      <c r="AX69" s="238" t="s">
        <v>122</v>
      </c>
      <c r="AY69" s="239"/>
      <c r="AZ69" s="239"/>
      <c r="BA69" s="239"/>
      <c r="BB69" s="239"/>
      <c r="BC69" s="239"/>
      <c r="BD69" s="239"/>
      <c r="BE69" s="239"/>
      <c r="BF69" s="240"/>
    </row>
    <row r="70" spans="1:58" ht="15" customHeight="1">
      <c r="B70" s="218">
        <v>2</v>
      </c>
      <c r="C70" s="218"/>
      <c r="D70" s="220" t="s">
        <v>212</v>
      </c>
      <c r="E70" s="221"/>
      <c r="F70" s="221"/>
      <c r="G70" s="221"/>
      <c r="H70" s="221"/>
      <c r="I70" s="221"/>
      <c r="J70" s="222"/>
      <c r="K70" s="229" t="s">
        <v>211</v>
      </c>
      <c r="L70" s="230"/>
      <c r="M70" s="230"/>
      <c r="N70" s="230"/>
      <c r="O70" s="231"/>
      <c r="P70" s="228">
        <v>11095541</v>
      </c>
      <c r="Q70" s="228"/>
      <c r="R70" s="228"/>
      <c r="S70" s="228"/>
      <c r="T70" s="228"/>
      <c r="U70" s="228"/>
      <c r="V70" s="228"/>
      <c r="W70" s="228"/>
      <c r="X70" s="228"/>
      <c r="Y70" s="223">
        <v>35.4</v>
      </c>
      <c r="Z70" s="224"/>
      <c r="AA70" s="224"/>
      <c r="AB70" s="225"/>
      <c r="AC70" s="229">
        <v>131</v>
      </c>
      <c r="AD70" s="230"/>
      <c r="AE70" s="231"/>
      <c r="AF70" s="220">
        <f>(P70+(P70*Y70/100))/10</f>
        <v>1502336.2514</v>
      </c>
      <c r="AG70" s="221"/>
      <c r="AH70" s="221"/>
      <c r="AI70" s="221"/>
      <c r="AJ70" s="221"/>
      <c r="AK70" s="221"/>
      <c r="AL70" s="222"/>
      <c r="AM70" s="212">
        <v>39797</v>
      </c>
      <c r="AN70" s="213"/>
      <c r="AO70" s="213"/>
      <c r="AP70" s="213"/>
      <c r="AQ70" s="214"/>
      <c r="AR70" s="241" t="s">
        <v>122</v>
      </c>
      <c r="AS70" s="241"/>
      <c r="AT70" s="241"/>
      <c r="AU70" s="241"/>
      <c r="AV70" s="241"/>
      <c r="AW70" s="241"/>
      <c r="AX70" s="238" t="s">
        <v>122</v>
      </c>
      <c r="AY70" s="239"/>
      <c r="AZ70" s="239"/>
      <c r="BA70" s="239"/>
      <c r="BB70" s="239"/>
      <c r="BC70" s="239"/>
      <c r="BD70" s="239"/>
      <c r="BE70" s="239"/>
      <c r="BF70" s="240"/>
    </row>
    <row r="71" spans="1:58" ht="15" customHeight="1">
      <c r="B71" s="218">
        <v>3</v>
      </c>
      <c r="C71" s="218"/>
      <c r="D71" s="220" t="s">
        <v>213</v>
      </c>
      <c r="E71" s="221"/>
      <c r="F71" s="221"/>
      <c r="G71" s="221"/>
      <c r="H71" s="221"/>
      <c r="I71" s="221"/>
      <c r="J71" s="222"/>
      <c r="K71" s="229" t="s">
        <v>211</v>
      </c>
      <c r="L71" s="230"/>
      <c r="M71" s="230"/>
      <c r="N71" s="230"/>
      <c r="O71" s="231"/>
      <c r="P71" s="228">
        <v>6690360</v>
      </c>
      <c r="Q71" s="228"/>
      <c r="R71" s="228"/>
      <c r="S71" s="228"/>
      <c r="T71" s="228"/>
      <c r="U71" s="228"/>
      <c r="V71" s="228"/>
      <c r="W71" s="228"/>
      <c r="X71" s="228"/>
      <c r="Y71" s="223">
        <v>35.4</v>
      </c>
      <c r="Z71" s="224"/>
      <c r="AA71" s="224"/>
      <c r="AB71" s="225"/>
      <c r="AC71" s="229">
        <v>77</v>
      </c>
      <c r="AD71" s="230"/>
      <c r="AE71" s="231"/>
      <c r="AF71" s="220">
        <f>(P71+(P71*Y71/100))/10</f>
        <v>905874.74399999995</v>
      </c>
      <c r="AG71" s="221"/>
      <c r="AH71" s="221"/>
      <c r="AI71" s="221"/>
      <c r="AJ71" s="221"/>
      <c r="AK71" s="221"/>
      <c r="AL71" s="222"/>
      <c r="AM71" s="212">
        <v>39994</v>
      </c>
      <c r="AN71" s="213"/>
      <c r="AO71" s="213"/>
      <c r="AP71" s="213"/>
      <c r="AQ71" s="214"/>
      <c r="AR71" s="241" t="s">
        <v>122</v>
      </c>
      <c r="AS71" s="241"/>
      <c r="AT71" s="241"/>
      <c r="AU71" s="241"/>
      <c r="AV71" s="241"/>
      <c r="AW71" s="241"/>
      <c r="AX71" s="238" t="s">
        <v>122</v>
      </c>
      <c r="AY71" s="239"/>
      <c r="AZ71" s="239"/>
      <c r="BA71" s="239"/>
      <c r="BB71" s="239"/>
      <c r="BC71" s="239"/>
      <c r="BD71" s="239"/>
      <c r="BE71" s="239"/>
      <c r="BF71" s="240"/>
    </row>
    <row r="72" spans="1:58" ht="15" customHeight="1">
      <c r="B72" s="218">
        <v>4</v>
      </c>
      <c r="C72" s="218"/>
      <c r="D72" s="220" t="s">
        <v>214</v>
      </c>
      <c r="E72" s="221"/>
      <c r="F72" s="221"/>
      <c r="G72" s="221"/>
      <c r="H72" s="221"/>
      <c r="I72" s="221"/>
      <c r="J72" s="222"/>
      <c r="K72" s="229" t="s">
        <v>215</v>
      </c>
      <c r="L72" s="230"/>
      <c r="M72" s="230"/>
      <c r="N72" s="230"/>
      <c r="O72" s="231"/>
      <c r="P72" s="228">
        <v>5492512</v>
      </c>
      <c r="Q72" s="228"/>
      <c r="R72" s="228"/>
      <c r="S72" s="228"/>
      <c r="T72" s="228"/>
      <c r="U72" s="228"/>
      <c r="V72" s="228"/>
      <c r="W72" s="228"/>
      <c r="X72" s="228"/>
      <c r="Y72" s="223">
        <v>34</v>
      </c>
      <c r="Z72" s="224"/>
      <c r="AA72" s="224"/>
      <c r="AB72" s="225"/>
      <c r="AC72" s="229">
        <v>12</v>
      </c>
      <c r="AD72" s="230"/>
      <c r="AE72" s="231"/>
      <c r="AF72" s="220">
        <v>1193613.6989063942</v>
      </c>
      <c r="AG72" s="221"/>
      <c r="AH72" s="221"/>
      <c r="AI72" s="221"/>
      <c r="AJ72" s="221"/>
      <c r="AK72" s="221"/>
      <c r="AL72" s="222"/>
      <c r="AM72" s="212">
        <v>41668</v>
      </c>
      <c r="AN72" s="213"/>
      <c r="AO72" s="213"/>
      <c r="AP72" s="213"/>
      <c r="AQ72" s="214"/>
      <c r="AR72" s="241" t="s">
        <v>122</v>
      </c>
      <c r="AS72" s="241"/>
      <c r="AT72" s="241"/>
      <c r="AU72" s="241"/>
      <c r="AV72" s="241"/>
      <c r="AW72" s="241"/>
      <c r="AX72" s="238" t="s">
        <v>122</v>
      </c>
      <c r="AY72" s="239"/>
      <c r="AZ72" s="239"/>
      <c r="BA72" s="239"/>
      <c r="BB72" s="239"/>
      <c r="BC72" s="239"/>
      <c r="BD72" s="239"/>
      <c r="BE72" s="239"/>
      <c r="BF72" s="240"/>
    </row>
    <row r="73" spans="1:58" ht="15" customHeight="1">
      <c r="B73" s="218">
        <v>5</v>
      </c>
      <c r="C73" s="218"/>
      <c r="D73" s="220" t="s">
        <v>214</v>
      </c>
      <c r="E73" s="221"/>
      <c r="F73" s="221"/>
      <c r="G73" s="221"/>
      <c r="H73" s="221"/>
      <c r="I73" s="221"/>
      <c r="J73" s="222"/>
      <c r="K73" s="229" t="s">
        <v>211</v>
      </c>
      <c r="L73" s="230"/>
      <c r="M73" s="230"/>
      <c r="N73" s="230"/>
      <c r="O73" s="231"/>
      <c r="P73" s="228">
        <v>387719</v>
      </c>
      <c r="Q73" s="228"/>
      <c r="R73" s="228"/>
      <c r="S73" s="228"/>
      <c r="T73" s="228"/>
      <c r="U73" s="228"/>
      <c r="V73" s="228"/>
      <c r="W73" s="228"/>
      <c r="X73" s="228"/>
      <c r="Y73" s="223">
        <v>35.4</v>
      </c>
      <c r="Z73" s="224"/>
      <c r="AA73" s="224"/>
      <c r="AB73" s="225"/>
      <c r="AC73" s="229">
        <v>144</v>
      </c>
      <c r="AD73" s="230"/>
      <c r="AE73" s="231"/>
      <c r="AF73" s="220">
        <f>(P73+(P73*Y73/100))/10</f>
        <v>52497.152599999994</v>
      </c>
      <c r="AG73" s="221"/>
      <c r="AH73" s="221"/>
      <c r="AI73" s="221"/>
      <c r="AJ73" s="221"/>
      <c r="AK73" s="221"/>
      <c r="AL73" s="222"/>
      <c r="AM73" s="212">
        <v>39085</v>
      </c>
      <c r="AN73" s="213"/>
      <c r="AO73" s="213"/>
      <c r="AP73" s="213"/>
      <c r="AQ73" s="214"/>
      <c r="AR73" s="241" t="s">
        <v>122</v>
      </c>
      <c r="AS73" s="241"/>
      <c r="AT73" s="241"/>
      <c r="AU73" s="241"/>
      <c r="AV73" s="241"/>
      <c r="AW73" s="241"/>
      <c r="AX73" s="238" t="s">
        <v>122</v>
      </c>
      <c r="AY73" s="239"/>
      <c r="AZ73" s="239"/>
      <c r="BA73" s="239"/>
      <c r="BB73" s="239"/>
      <c r="BC73" s="239"/>
      <c r="BD73" s="239"/>
      <c r="BE73" s="239"/>
      <c r="BF73" s="240"/>
    </row>
    <row r="74" spans="1:58" ht="15" customHeight="1">
      <c r="B74" s="218">
        <v>6</v>
      </c>
      <c r="C74" s="218"/>
      <c r="D74" s="220" t="s">
        <v>212</v>
      </c>
      <c r="E74" s="221"/>
      <c r="F74" s="221"/>
      <c r="G74" s="221"/>
      <c r="H74" s="221"/>
      <c r="I74" s="221"/>
      <c r="J74" s="222"/>
      <c r="K74" s="229" t="s">
        <v>211</v>
      </c>
      <c r="L74" s="230"/>
      <c r="M74" s="230"/>
      <c r="N74" s="230"/>
      <c r="O74" s="231"/>
      <c r="P74" s="228">
        <v>6443741</v>
      </c>
      <c r="Q74" s="228"/>
      <c r="R74" s="228"/>
      <c r="S74" s="228"/>
      <c r="T74" s="228"/>
      <c r="U74" s="228"/>
      <c r="V74" s="228"/>
      <c r="W74" s="228"/>
      <c r="X74" s="228"/>
      <c r="Y74" s="223">
        <v>35.4</v>
      </c>
      <c r="Z74" s="224"/>
      <c r="AA74" s="224"/>
      <c r="AB74" s="225"/>
      <c r="AC74" s="229">
        <v>96</v>
      </c>
      <c r="AD74" s="230"/>
      <c r="AE74" s="231"/>
      <c r="AF74" s="220">
        <f>(P74+(P74*Y74/100))/10</f>
        <v>872482.53139999998</v>
      </c>
      <c r="AG74" s="221"/>
      <c r="AH74" s="221"/>
      <c r="AI74" s="221"/>
      <c r="AJ74" s="221"/>
      <c r="AK74" s="221"/>
      <c r="AL74" s="222"/>
      <c r="AM74" s="212">
        <v>39061</v>
      </c>
      <c r="AN74" s="213"/>
      <c r="AO74" s="213"/>
      <c r="AP74" s="213"/>
      <c r="AQ74" s="214"/>
      <c r="AR74" s="241" t="s">
        <v>122</v>
      </c>
      <c r="AS74" s="241"/>
      <c r="AT74" s="241"/>
      <c r="AU74" s="241"/>
      <c r="AV74" s="241"/>
      <c r="AW74" s="241"/>
      <c r="AX74" s="238" t="s">
        <v>122</v>
      </c>
      <c r="AY74" s="239"/>
      <c r="AZ74" s="239"/>
      <c r="BA74" s="239"/>
      <c r="BB74" s="239"/>
      <c r="BC74" s="239"/>
      <c r="BD74" s="239"/>
      <c r="BE74" s="239"/>
      <c r="BF74" s="240"/>
    </row>
    <row r="75" spans="1:58" ht="15" customHeight="1">
      <c r="B75" s="218">
        <v>7</v>
      </c>
      <c r="C75" s="218"/>
      <c r="D75" s="220" t="s">
        <v>216</v>
      </c>
      <c r="E75" s="221"/>
      <c r="F75" s="221"/>
      <c r="G75" s="221"/>
      <c r="H75" s="221"/>
      <c r="I75" s="221"/>
      <c r="J75" s="222"/>
      <c r="K75" s="229" t="s">
        <v>211</v>
      </c>
      <c r="L75" s="230"/>
      <c r="M75" s="230"/>
      <c r="N75" s="230"/>
      <c r="O75" s="231"/>
      <c r="P75" s="228">
        <v>6658365</v>
      </c>
      <c r="Q75" s="228"/>
      <c r="R75" s="228"/>
      <c r="S75" s="228"/>
      <c r="T75" s="228"/>
      <c r="U75" s="228"/>
      <c r="V75" s="228"/>
      <c r="W75" s="228"/>
      <c r="X75" s="228"/>
      <c r="Y75" s="223">
        <v>35</v>
      </c>
      <c r="Z75" s="224"/>
      <c r="AA75" s="224"/>
      <c r="AB75" s="225"/>
      <c r="AC75" s="229" t="s">
        <v>122</v>
      </c>
      <c r="AD75" s="230"/>
      <c r="AE75" s="231"/>
      <c r="AF75" s="220">
        <f>(P75+(P75*Y75/100))/10</f>
        <v>898879.27500000002</v>
      </c>
      <c r="AG75" s="221"/>
      <c r="AH75" s="221"/>
      <c r="AI75" s="221"/>
      <c r="AJ75" s="221"/>
      <c r="AK75" s="221"/>
      <c r="AL75" s="222"/>
      <c r="AM75" s="212">
        <v>40158</v>
      </c>
      <c r="AN75" s="213"/>
      <c r="AO75" s="213"/>
      <c r="AP75" s="213"/>
      <c r="AQ75" s="214"/>
      <c r="AR75" s="241" t="s">
        <v>122</v>
      </c>
      <c r="AS75" s="241"/>
      <c r="AT75" s="241"/>
      <c r="AU75" s="241"/>
      <c r="AV75" s="241"/>
      <c r="AW75" s="241"/>
      <c r="AX75" s="238" t="s">
        <v>122</v>
      </c>
      <c r="AY75" s="239"/>
      <c r="AZ75" s="239"/>
      <c r="BA75" s="239"/>
      <c r="BB75" s="239"/>
      <c r="BC75" s="239"/>
      <c r="BD75" s="239"/>
      <c r="BE75" s="239"/>
      <c r="BF75" s="240"/>
    </row>
    <row r="76" spans="1:58" ht="15" customHeight="1">
      <c r="B76" s="218">
        <v>8</v>
      </c>
      <c r="C76" s="218"/>
      <c r="D76" s="220" t="s">
        <v>217</v>
      </c>
      <c r="E76" s="221"/>
      <c r="F76" s="221"/>
      <c r="G76" s="221"/>
      <c r="H76" s="221"/>
      <c r="I76" s="221"/>
      <c r="J76" s="222"/>
      <c r="K76" s="229" t="s">
        <v>211</v>
      </c>
      <c r="L76" s="230"/>
      <c r="M76" s="230"/>
      <c r="N76" s="230"/>
      <c r="O76" s="231"/>
      <c r="P76" s="228">
        <v>638401</v>
      </c>
      <c r="Q76" s="228"/>
      <c r="R76" s="228"/>
      <c r="S76" s="228"/>
      <c r="T76" s="228"/>
      <c r="U76" s="228"/>
      <c r="V76" s="228"/>
      <c r="W76" s="228"/>
      <c r="X76" s="228"/>
      <c r="Y76" s="223">
        <v>33</v>
      </c>
      <c r="Z76" s="224"/>
      <c r="AA76" s="224"/>
      <c r="AB76" s="225"/>
      <c r="AC76" s="229">
        <v>36</v>
      </c>
      <c r="AD76" s="230"/>
      <c r="AE76" s="231"/>
      <c r="AF76" s="220">
        <f>(P76+(P76*Y76/100))/10</f>
        <v>84907.332999999999</v>
      </c>
      <c r="AG76" s="221"/>
      <c r="AH76" s="221"/>
      <c r="AI76" s="221"/>
      <c r="AJ76" s="221"/>
      <c r="AK76" s="221"/>
      <c r="AL76" s="222"/>
      <c r="AM76" s="212">
        <v>41281</v>
      </c>
      <c r="AN76" s="213"/>
      <c r="AO76" s="213"/>
      <c r="AP76" s="213"/>
      <c r="AQ76" s="214"/>
      <c r="AR76" s="241" t="s">
        <v>122</v>
      </c>
      <c r="AS76" s="241"/>
      <c r="AT76" s="241"/>
      <c r="AU76" s="241"/>
      <c r="AV76" s="241"/>
      <c r="AW76" s="241"/>
      <c r="AX76" s="238" t="s">
        <v>122</v>
      </c>
      <c r="AY76" s="239"/>
      <c r="AZ76" s="239"/>
      <c r="BA76" s="239"/>
      <c r="BB76" s="239"/>
      <c r="BC76" s="239"/>
      <c r="BD76" s="239"/>
      <c r="BE76" s="239"/>
      <c r="BF76" s="240"/>
    </row>
    <row r="77" spans="1:58" ht="15" customHeight="1">
      <c r="B77" s="235" t="s">
        <v>44</v>
      </c>
      <c r="C77" s="236"/>
      <c r="D77" s="236"/>
      <c r="E77" s="236"/>
      <c r="F77" s="236"/>
      <c r="G77" s="236"/>
      <c r="H77" s="236"/>
      <c r="I77" s="236"/>
      <c r="J77" s="236"/>
      <c r="K77" s="236"/>
      <c r="L77" s="236"/>
      <c r="M77" s="236"/>
      <c r="N77" s="236"/>
      <c r="O77" s="237"/>
      <c r="P77" s="215">
        <f>SUM(P69:X76)</f>
        <v>43627639</v>
      </c>
      <c r="Q77" s="216"/>
      <c r="R77" s="216"/>
      <c r="S77" s="216"/>
      <c r="T77" s="216"/>
      <c r="U77" s="216"/>
      <c r="V77" s="216"/>
      <c r="W77" s="216"/>
      <c r="X77" s="217"/>
      <c r="Y77" s="223"/>
      <c r="Z77" s="224"/>
      <c r="AA77" s="224"/>
      <c r="AB77" s="225"/>
      <c r="AC77" s="229"/>
      <c r="AD77" s="230"/>
      <c r="AE77" s="231"/>
      <c r="AF77" s="215">
        <f>SUM(AF69:AL76)</f>
        <v>6352914.3863063939</v>
      </c>
      <c r="AG77" s="226"/>
      <c r="AH77" s="226"/>
      <c r="AI77" s="226"/>
      <c r="AJ77" s="226"/>
      <c r="AK77" s="226"/>
      <c r="AL77" s="227"/>
      <c r="AM77" s="212"/>
      <c r="AN77" s="213"/>
      <c r="AO77" s="213"/>
      <c r="AP77" s="213"/>
      <c r="AQ77" s="214"/>
      <c r="AR77" s="224"/>
      <c r="AS77" s="224"/>
      <c r="AT77" s="224"/>
      <c r="AU77" s="224"/>
      <c r="AV77" s="224"/>
      <c r="AW77" s="225"/>
      <c r="AX77" s="226"/>
      <c r="AY77" s="226"/>
      <c r="AZ77" s="226"/>
      <c r="BA77" s="226"/>
      <c r="BB77" s="226"/>
      <c r="BC77" s="226"/>
      <c r="BD77" s="226"/>
      <c r="BE77" s="226"/>
      <c r="BF77" s="227"/>
    </row>
    <row r="78" spans="1:58" ht="7.5" customHeight="1">
      <c r="B78" s="77"/>
      <c r="C78" s="77"/>
      <c r="D78" s="77"/>
      <c r="E78" s="77"/>
      <c r="F78" s="77"/>
      <c r="G78" s="77"/>
      <c r="H78" s="77"/>
      <c r="I78" s="77"/>
      <c r="J78" s="77"/>
      <c r="K78" s="77"/>
      <c r="L78" s="77"/>
      <c r="M78" s="77"/>
      <c r="N78" s="77"/>
      <c r="O78" s="77"/>
      <c r="P78" s="8"/>
      <c r="Q78" s="9"/>
      <c r="R78" s="9"/>
      <c r="S78" s="9"/>
      <c r="T78" s="9"/>
      <c r="U78" s="9"/>
      <c r="V78" s="9"/>
      <c r="W78" s="9"/>
      <c r="X78" s="9"/>
      <c r="Y78" s="10"/>
      <c r="Z78" s="10"/>
      <c r="AA78" s="10"/>
      <c r="AB78" s="10"/>
      <c r="AC78" s="11"/>
      <c r="AD78" s="11"/>
      <c r="AE78" s="11"/>
      <c r="AF78" s="8"/>
      <c r="AG78" s="8"/>
      <c r="AH78" s="8"/>
      <c r="AI78" s="8"/>
      <c r="AJ78" s="8"/>
      <c r="AK78" s="8"/>
      <c r="AL78" s="8"/>
      <c r="AM78" s="12"/>
      <c r="AN78" s="12"/>
      <c r="AO78" s="12"/>
      <c r="AP78" s="12"/>
      <c r="AQ78" s="12"/>
      <c r="AR78" s="10"/>
      <c r="AS78" s="10"/>
      <c r="AT78" s="10"/>
      <c r="AU78" s="10"/>
      <c r="AV78" s="10"/>
      <c r="AW78" s="10"/>
      <c r="AX78" s="8"/>
      <c r="AY78" s="8"/>
      <c r="AZ78" s="8"/>
      <c r="BA78" s="8"/>
      <c r="BB78" s="8"/>
      <c r="BC78" s="8"/>
      <c r="BD78" s="8"/>
      <c r="BE78" s="8"/>
      <c r="BF78" s="8"/>
    </row>
    <row r="79" spans="1:58" ht="15" customHeight="1">
      <c r="B79" s="13" t="s">
        <v>48</v>
      </c>
      <c r="C79" s="7"/>
      <c r="D79" s="7"/>
      <c r="E79" s="7"/>
      <c r="F79" s="7"/>
      <c r="G79" s="7"/>
      <c r="H79" s="7"/>
      <c r="I79" s="7"/>
      <c r="J79" s="7"/>
      <c r="K79" s="7"/>
      <c r="L79" s="7"/>
      <c r="M79" s="7"/>
      <c r="N79" s="7"/>
      <c r="O79" s="7"/>
      <c r="P79" s="7"/>
      <c r="Q79" s="8"/>
      <c r="R79" s="9"/>
      <c r="S79" s="9"/>
      <c r="T79" s="9"/>
      <c r="U79" s="9"/>
      <c r="V79" s="9"/>
      <c r="W79" s="9"/>
      <c r="X79" s="9"/>
      <c r="Y79" s="9"/>
      <c r="Z79" s="10"/>
      <c r="AA79" s="10"/>
      <c r="AB79" s="10"/>
      <c r="AC79" s="10"/>
      <c r="AD79" s="11"/>
      <c r="AE79" s="11"/>
      <c r="AF79" s="11"/>
      <c r="AG79" s="8"/>
      <c r="AH79" s="8"/>
      <c r="AI79" s="8"/>
      <c r="AJ79" s="8"/>
      <c r="AK79" s="8"/>
      <c r="AL79" s="8"/>
      <c r="AM79" s="12"/>
      <c r="AN79" s="12"/>
      <c r="AO79" s="12"/>
      <c r="AP79" s="12"/>
      <c r="AQ79" s="12"/>
      <c r="AR79" s="10"/>
      <c r="AS79" s="10"/>
      <c r="AT79" s="10"/>
      <c r="AU79" s="10"/>
      <c r="AV79" s="10"/>
      <c r="AW79" s="10"/>
      <c r="AX79" s="8"/>
      <c r="AY79" s="8"/>
      <c r="AZ79" s="8"/>
      <c r="BA79" s="8"/>
      <c r="BB79" s="8"/>
      <c r="BC79" s="8"/>
      <c r="BD79" s="8"/>
      <c r="BE79" s="8"/>
      <c r="BF79" s="8"/>
    </row>
    <row r="80" spans="1:58" ht="15" customHeight="1">
      <c r="B80" s="232" t="s">
        <v>223</v>
      </c>
      <c r="C80" s="233"/>
      <c r="D80" s="233"/>
      <c r="E80" s="233"/>
      <c r="F80" s="233"/>
      <c r="G80" s="233"/>
      <c r="H80" s="233"/>
      <c r="I80" s="233"/>
      <c r="J80" s="233"/>
      <c r="K80" s="233"/>
      <c r="L80" s="233"/>
      <c r="M80" s="233"/>
      <c r="N80" s="233"/>
      <c r="O80" s="233"/>
      <c r="P80" s="233"/>
      <c r="Q80" s="233"/>
      <c r="R80" s="233"/>
      <c r="S80" s="233"/>
      <c r="T80" s="233"/>
      <c r="U80" s="233"/>
      <c r="V80" s="233"/>
      <c r="W80" s="233"/>
      <c r="X80" s="233"/>
      <c r="Y80" s="233"/>
      <c r="Z80" s="233"/>
      <c r="AA80" s="233"/>
      <c r="AB80" s="233"/>
      <c r="AC80" s="233"/>
      <c r="AD80" s="233"/>
      <c r="AE80" s="233"/>
      <c r="AF80" s="233"/>
      <c r="AG80" s="233"/>
      <c r="AH80" s="233"/>
      <c r="AI80" s="233"/>
      <c r="AJ80" s="233"/>
      <c r="AK80" s="233"/>
      <c r="AL80" s="233"/>
      <c r="AM80" s="233"/>
      <c r="AN80" s="233"/>
      <c r="AO80" s="233"/>
      <c r="AP80" s="233"/>
      <c r="AQ80" s="233"/>
      <c r="AR80" s="233"/>
      <c r="AS80" s="233"/>
      <c r="AT80" s="233"/>
      <c r="AU80" s="233"/>
      <c r="AV80" s="233"/>
      <c r="AW80" s="233"/>
      <c r="AX80" s="233"/>
      <c r="AY80" s="233"/>
      <c r="AZ80" s="233"/>
      <c r="BA80" s="233"/>
      <c r="BB80" s="233"/>
      <c r="BC80" s="233"/>
      <c r="BD80" s="233"/>
      <c r="BE80" s="233"/>
      <c r="BF80" s="234"/>
    </row>
    <row r="81" spans="1:58" ht="7.5" customHeight="1" thickBot="1"/>
    <row r="82" spans="1:58" ht="15" customHeight="1" thickBot="1">
      <c r="A82" s="242" t="s">
        <v>195</v>
      </c>
      <c r="B82" s="243"/>
      <c r="C82" s="243"/>
      <c r="D82" s="243"/>
      <c r="E82" s="243"/>
      <c r="F82" s="243"/>
      <c r="G82" s="243"/>
      <c r="H82" s="243"/>
      <c r="I82" s="243"/>
      <c r="J82" s="243"/>
      <c r="K82" s="243"/>
      <c r="L82" s="243"/>
      <c r="M82" s="243"/>
      <c r="N82" s="243"/>
      <c r="O82" s="243"/>
      <c r="P82" s="243"/>
      <c r="Q82" s="243"/>
      <c r="R82" s="243"/>
      <c r="S82" s="243"/>
      <c r="T82" s="243"/>
      <c r="U82" s="243"/>
      <c r="V82" s="243"/>
      <c r="W82" s="243"/>
      <c r="X82" s="243"/>
      <c r="Y82" s="243"/>
      <c r="Z82" s="243"/>
      <c r="AA82" s="243"/>
      <c r="AB82" s="243"/>
      <c r="AC82" s="243"/>
      <c r="AD82" s="243"/>
      <c r="AE82" s="243"/>
      <c r="AF82" s="243"/>
      <c r="AG82" s="243"/>
      <c r="AH82" s="243"/>
      <c r="AI82" s="243"/>
      <c r="AJ82" s="243"/>
      <c r="AK82" s="243"/>
      <c r="AL82" s="243"/>
      <c r="AM82" s="243"/>
      <c r="AN82" s="243"/>
      <c r="AO82" s="243"/>
      <c r="AP82" s="243"/>
      <c r="AQ82" s="243"/>
      <c r="AR82" s="243"/>
      <c r="AS82" s="243"/>
      <c r="AT82" s="243"/>
      <c r="AU82" s="243"/>
      <c r="AV82" s="243"/>
      <c r="AW82" s="243"/>
      <c r="AX82" s="243"/>
      <c r="AY82" s="243"/>
      <c r="AZ82" s="243"/>
      <c r="BA82" s="243"/>
      <c r="BB82" s="243"/>
      <c r="BC82" s="243"/>
      <c r="BD82" s="243"/>
      <c r="BE82" s="243"/>
      <c r="BF82" s="244"/>
    </row>
    <row r="83" spans="1:58" ht="7.5" customHeight="1"/>
    <row r="84" spans="1:58" ht="15" customHeight="1">
      <c r="B84" s="5" t="s">
        <v>49</v>
      </c>
    </row>
    <row r="85" spans="1:58" ht="15" customHeight="1">
      <c r="B85" s="219" t="s">
        <v>39</v>
      </c>
      <c r="C85" s="219"/>
      <c r="D85" s="197" t="s">
        <v>15</v>
      </c>
      <c r="E85" s="198"/>
      <c r="F85" s="198"/>
      <c r="G85" s="198"/>
      <c r="H85" s="199"/>
      <c r="I85" s="219" t="s">
        <v>16</v>
      </c>
      <c r="J85" s="219"/>
      <c r="K85" s="219"/>
      <c r="L85" s="219"/>
      <c r="M85" s="219"/>
      <c r="N85" s="219"/>
      <c r="O85" s="219"/>
      <c r="P85" s="219"/>
      <c r="Q85" s="219"/>
      <c r="R85" s="219" t="s">
        <v>45</v>
      </c>
      <c r="S85" s="219"/>
      <c r="T85" s="219"/>
      <c r="U85" s="219"/>
      <c r="V85" s="219"/>
      <c r="W85" s="219"/>
      <c r="X85" s="219"/>
      <c r="Y85" s="219"/>
      <c r="Z85" s="219"/>
      <c r="AA85" s="197" t="s">
        <v>41</v>
      </c>
      <c r="AB85" s="198"/>
      <c r="AC85" s="198"/>
      <c r="AD85" s="199"/>
      <c r="AE85" s="197" t="s">
        <v>47</v>
      </c>
      <c r="AF85" s="198"/>
      <c r="AG85" s="199"/>
      <c r="AH85" s="197" t="s">
        <v>42</v>
      </c>
      <c r="AI85" s="198"/>
      <c r="AJ85" s="198"/>
      <c r="AK85" s="198"/>
      <c r="AL85" s="198"/>
      <c r="AM85" s="198"/>
      <c r="AN85" s="198"/>
      <c r="AO85" s="199"/>
      <c r="AP85" s="197" t="s">
        <v>43</v>
      </c>
      <c r="AQ85" s="198"/>
      <c r="AR85" s="198"/>
      <c r="AS85" s="198"/>
      <c r="AT85" s="199"/>
      <c r="AU85" s="275" t="s">
        <v>151</v>
      </c>
      <c r="AV85" s="276"/>
      <c r="AW85" s="276"/>
      <c r="AX85" s="276"/>
      <c r="AY85" s="276"/>
      <c r="AZ85" s="276"/>
      <c r="BA85" s="276"/>
      <c r="BB85" s="276"/>
      <c r="BC85" s="276"/>
      <c r="BD85" s="276"/>
      <c r="BE85" s="276"/>
      <c r="BF85" s="277"/>
    </row>
    <row r="86" spans="1:58" ht="15" customHeight="1">
      <c r="B86" s="219"/>
      <c r="C86" s="219"/>
      <c r="D86" s="200"/>
      <c r="E86" s="201"/>
      <c r="F86" s="201"/>
      <c r="G86" s="201"/>
      <c r="H86" s="202"/>
      <c r="I86" s="219"/>
      <c r="J86" s="219"/>
      <c r="K86" s="219"/>
      <c r="L86" s="219"/>
      <c r="M86" s="219"/>
      <c r="N86" s="219"/>
      <c r="O86" s="219"/>
      <c r="P86" s="219"/>
      <c r="Q86" s="219"/>
      <c r="R86" s="219"/>
      <c r="S86" s="219"/>
      <c r="T86" s="219"/>
      <c r="U86" s="219"/>
      <c r="V86" s="219"/>
      <c r="W86" s="219"/>
      <c r="X86" s="219"/>
      <c r="Y86" s="219"/>
      <c r="Z86" s="219"/>
      <c r="AA86" s="200"/>
      <c r="AB86" s="201"/>
      <c r="AC86" s="201"/>
      <c r="AD86" s="202"/>
      <c r="AE86" s="200"/>
      <c r="AF86" s="201"/>
      <c r="AG86" s="202"/>
      <c r="AH86" s="200"/>
      <c r="AI86" s="201"/>
      <c r="AJ86" s="201"/>
      <c r="AK86" s="201"/>
      <c r="AL86" s="201"/>
      <c r="AM86" s="201"/>
      <c r="AN86" s="201"/>
      <c r="AO86" s="202"/>
      <c r="AP86" s="200"/>
      <c r="AQ86" s="201"/>
      <c r="AR86" s="201"/>
      <c r="AS86" s="201"/>
      <c r="AT86" s="202"/>
      <c r="AU86" s="278"/>
      <c r="AV86" s="279"/>
      <c r="AW86" s="279"/>
      <c r="AX86" s="279"/>
      <c r="AY86" s="279"/>
      <c r="AZ86" s="279"/>
      <c r="BA86" s="279"/>
      <c r="BB86" s="279"/>
      <c r="BC86" s="279"/>
      <c r="BD86" s="279"/>
      <c r="BE86" s="279"/>
      <c r="BF86" s="280"/>
    </row>
    <row r="87" spans="1:58" ht="15" customHeight="1">
      <c r="B87" s="218">
        <v>1</v>
      </c>
      <c r="C87" s="218"/>
      <c r="D87" s="229"/>
      <c r="E87" s="230"/>
      <c r="F87" s="230"/>
      <c r="G87" s="230"/>
      <c r="H87" s="231"/>
      <c r="I87" s="228"/>
      <c r="J87" s="228"/>
      <c r="K87" s="228"/>
      <c r="L87" s="228"/>
      <c r="M87" s="228"/>
      <c r="N87" s="228"/>
      <c r="O87" s="228"/>
      <c r="P87" s="228"/>
      <c r="Q87" s="228"/>
      <c r="R87" s="228"/>
      <c r="S87" s="228"/>
      <c r="T87" s="228"/>
      <c r="U87" s="228"/>
      <c r="V87" s="228"/>
      <c r="W87" s="228"/>
      <c r="X87" s="228"/>
      <c r="Y87" s="228"/>
      <c r="Z87" s="228"/>
      <c r="AA87" s="223"/>
      <c r="AB87" s="224"/>
      <c r="AC87" s="224"/>
      <c r="AD87" s="225"/>
      <c r="AE87" s="203">
        <v>1</v>
      </c>
      <c r="AF87" s="204"/>
      <c r="AG87" s="205"/>
      <c r="AH87" s="220">
        <f>(((((AE87/12)*AA87)*I87)/100)+I87)/AE87</f>
        <v>0</v>
      </c>
      <c r="AI87" s="221"/>
      <c r="AJ87" s="221"/>
      <c r="AK87" s="221"/>
      <c r="AL87" s="221"/>
      <c r="AM87" s="221"/>
      <c r="AN87" s="221"/>
      <c r="AO87" s="222"/>
      <c r="AP87" s="212"/>
      <c r="AQ87" s="213"/>
      <c r="AR87" s="213"/>
      <c r="AS87" s="213"/>
      <c r="AT87" s="214"/>
      <c r="AU87" s="281"/>
      <c r="AV87" s="282"/>
      <c r="AW87" s="282"/>
      <c r="AX87" s="282"/>
      <c r="AY87" s="282"/>
      <c r="AZ87" s="282"/>
      <c r="BA87" s="282"/>
      <c r="BB87" s="282"/>
      <c r="BC87" s="282"/>
      <c r="BD87" s="282"/>
      <c r="BE87" s="282"/>
      <c r="BF87" s="283"/>
    </row>
    <row r="88" spans="1:58" ht="15" customHeight="1">
      <c r="B88" s="14"/>
      <c r="C88" s="15"/>
      <c r="D88" s="15" t="s">
        <v>44</v>
      </c>
      <c r="E88" s="15"/>
      <c r="F88" s="15"/>
      <c r="G88" s="15"/>
      <c r="H88" s="15"/>
      <c r="I88" s="215">
        <f>SUM(I87:Q87)</f>
        <v>0</v>
      </c>
      <c r="J88" s="216"/>
      <c r="K88" s="216"/>
      <c r="L88" s="216"/>
      <c r="M88" s="216"/>
      <c r="N88" s="216"/>
      <c r="O88" s="216"/>
      <c r="P88" s="216"/>
      <c r="Q88" s="217"/>
      <c r="R88" s="215">
        <f>SUM(R87:Z87)</f>
        <v>0</v>
      </c>
      <c r="S88" s="216"/>
      <c r="T88" s="216"/>
      <c r="U88" s="216"/>
      <c r="V88" s="216"/>
      <c r="W88" s="216"/>
      <c r="X88" s="216"/>
      <c r="Y88" s="216"/>
      <c r="Z88" s="217"/>
      <c r="AA88" s="223"/>
      <c r="AB88" s="224"/>
      <c r="AC88" s="224"/>
      <c r="AD88" s="225"/>
      <c r="AE88" s="203"/>
      <c r="AF88" s="204"/>
      <c r="AG88" s="205"/>
      <c r="AH88" s="215">
        <f>SUM(AH87:AO87)</f>
        <v>0</v>
      </c>
      <c r="AI88" s="226"/>
      <c r="AJ88" s="226"/>
      <c r="AK88" s="226"/>
      <c r="AL88" s="226"/>
      <c r="AM88" s="226"/>
      <c r="AN88" s="226"/>
      <c r="AO88" s="227"/>
      <c r="AP88" s="212"/>
      <c r="AQ88" s="213"/>
      <c r="AR88" s="213"/>
      <c r="AS88" s="213"/>
      <c r="AT88" s="214"/>
      <c r="AU88" s="281"/>
      <c r="AV88" s="282"/>
      <c r="AW88" s="282"/>
      <c r="AX88" s="282"/>
      <c r="AY88" s="282"/>
      <c r="AZ88" s="282"/>
      <c r="BA88" s="282"/>
      <c r="BB88" s="282"/>
      <c r="BC88" s="282"/>
      <c r="BD88" s="282"/>
      <c r="BE88" s="282"/>
      <c r="BF88" s="283"/>
    </row>
    <row r="89" spans="1:58" ht="7.5" customHeight="1"/>
    <row r="90" spans="1:58" ht="15" customHeight="1">
      <c r="B90" s="5" t="s">
        <v>53</v>
      </c>
    </row>
    <row r="91" spans="1:58" ht="15" customHeight="1">
      <c r="B91" s="219" t="s">
        <v>39</v>
      </c>
      <c r="C91" s="219"/>
      <c r="D91" s="219" t="s">
        <v>50</v>
      </c>
      <c r="E91" s="219"/>
      <c r="F91" s="219"/>
      <c r="G91" s="219"/>
      <c r="H91" s="219"/>
      <c r="I91" s="219"/>
      <c r="J91" s="219"/>
      <c r="K91" s="219"/>
      <c r="L91" s="219"/>
      <c r="M91" s="219"/>
      <c r="N91" s="219"/>
      <c r="O91" s="219"/>
      <c r="P91" s="219" t="s">
        <v>16</v>
      </c>
      <c r="Q91" s="219"/>
      <c r="R91" s="219"/>
      <c r="S91" s="219"/>
      <c r="T91" s="219"/>
      <c r="U91" s="219"/>
      <c r="V91" s="219"/>
      <c r="W91" s="219"/>
      <c r="X91" s="219"/>
      <c r="Y91" s="197" t="s">
        <v>47</v>
      </c>
      <c r="Z91" s="198"/>
      <c r="AA91" s="199"/>
      <c r="AB91" s="197" t="s">
        <v>52</v>
      </c>
      <c r="AC91" s="198"/>
      <c r="AD91" s="199"/>
      <c r="AE91" s="197" t="s">
        <v>51</v>
      </c>
      <c r="AF91" s="198"/>
      <c r="AG91" s="198"/>
      <c r="AH91" s="198"/>
      <c r="AI91" s="199"/>
    </row>
    <row r="92" spans="1:58" ht="15" customHeight="1">
      <c r="B92" s="219"/>
      <c r="C92" s="219"/>
      <c r="D92" s="219"/>
      <c r="E92" s="219"/>
      <c r="F92" s="219"/>
      <c r="G92" s="219"/>
      <c r="H92" s="219"/>
      <c r="I92" s="219"/>
      <c r="J92" s="219"/>
      <c r="K92" s="219"/>
      <c r="L92" s="219"/>
      <c r="M92" s="219"/>
      <c r="N92" s="219"/>
      <c r="O92" s="219"/>
      <c r="P92" s="219"/>
      <c r="Q92" s="219"/>
      <c r="R92" s="219"/>
      <c r="S92" s="219"/>
      <c r="T92" s="219"/>
      <c r="U92" s="219"/>
      <c r="V92" s="219"/>
      <c r="W92" s="219"/>
      <c r="X92" s="219"/>
      <c r="Y92" s="200"/>
      <c r="Z92" s="201"/>
      <c r="AA92" s="202"/>
      <c r="AB92" s="200"/>
      <c r="AC92" s="201"/>
      <c r="AD92" s="202"/>
      <c r="AE92" s="200"/>
      <c r="AF92" s="201"/>
      <c r="AG92" s="201"/>
      <c r="AH92" s="201"/>
      <c r="AI92" s="202"/>
    </row>
    <row r="93" spans="1:58" ht="15" customHeight="1">
      <c r="B93" s="206">
        <v>1</v>
      </c>
      <c r="C93" s="206"/>
      <c r="D93" s="207"/>
      <c r="E93" s="207"/>
      <c r="F93" s="207"/>
      <c r="G93" s="207"/>
      <c r="H93" s="207"/>
      <c r="I93" s="207"/>
      <c r="J93" s="207"/>
      <c r="K93" s="207"/>
      <c r="L93" s="207"/>
      <c r="M93" s="207"/>
      <c r="N93" s="207"/>
      <c r="O93" s="207"/>
      <c r="P93" s="208"/>
      <c r="Q93" s="208"/>
      <c r="R93" s="208"/>
      <c r="S93" s="208"/>
      <c r="T93" s="208"/>
      <c r="U93" s="208"/>
      <c r="V93" s="208"/>
      <c r="W93" s="208"/>
      <c r="X93" s="208"/>
      <c r="Y93" s="209"/>
      <c r="Z93" s="210"/>
      <c r="AA93" s="211"/>
      <c r="AB93" s="203"/>
      <c r="AC93" s="204"/>
      <c r="AD93" s="205"/>
      <c r="AE93" s="212"/>
      <c r="AF93" s="213"/>
      <c r="AG93" s="213"/>
      <c r="AH93" s="213"/>
      <c r="AI93" s="214"/>
    </row>
    <row r="94" spans="1:58" ht="7.5" customHeight="1" thickBot="1"/>
    <row r="95" spans="1:58" ht="15" customHeight="1" thickBot="1">
      <c r="A95" s="242" t="s">
        <v>54</v>
      </c>
      <c r="B95" s="243"/>
      <c r="C95" s="243"/>
      <c r="D95" s="243"/>
      <c r="E95" s="243"/>
      <c r="F95" s="243"/>
      <c r="G95" s="243"/>
      <c r="H95" s="243"/>
      <c r="I95" s="243"/>
      <c r="J95" s="243"/>
      <c r="K95" s="243"/>
      <c r="L95" s="243"/>
      <c r="M95" s="243"/>
      <c r="N95" s="243"/>
      <c r="O95" s="243"/>
      <c r="P95" s="243"/>
      <c r="Q95" s="243"/>
      <c r="R95" s="243"/>
      <c r="S95" s="243"/>
      <c r="T95" s="243"/>
      <c r="U95" s="243"/>
      <c r="V95" s="243"/>
      <c r="W95" s="243"/>
      <c r="X95" s="243"/>
      <c r="Y95" s="243"/>
      <c r="Z95" s="243"/>
      <c r="AA95" s="243"/>
      <c r="AB95" s="243"/>
      <c r="AC95" s="243"/>
      <c r="AD95" s="243"/>
      <c r="AE95" s="243"/>
      <c r="AF95" s="243"/>
      <c r="AG95" s="243"/>
      <c r="AH95" s="243"/>
      <c r="AI95" s="243"/>
      <c r="AJ95" s="243"/>
      <c r="AK95" s="243"/>
      <c r="AL95" s="243"/>
      <c r="AM95" s="243"/>
      <c r="AN95" s="243"/>
      <c r="AO95" s="243"/>
      <c r="AP95" s="243"/>
      <c r="AQ95" s="243"/>
      <c r="AR95" s="243"/>
      <c r="AS95" s="243"/>
      <c r="AT95" s="243"/>
      <c r="AU95" s="243"/>
      <c r="AV95" s="243"/>
      <c r="AW95" s="243"/>
      <c r="AX95" s="243"/>
      <c r="AY95" s="243"/>
      <c r="AZ95" s="243"/>
      <c r="BA95" s="243"/>
      <c r="BB95" s="243"/>
      <c r="BC95" s="243"/>
      <c r="BD95" s="243"/>
      <c r="BE95" s="243"/>
      <c r="BF95" s="244"/>
    </row>
    <row r="96" spans="1:58" ht="7.5" customHeight="1">
      <c r="A96" s="5"/>
    </row>
    <row r="97" spans="2:58" ht="15" customHeight="1">
      <c r="B97" s="5" t="s">
        <v>55</v>
      </c>
    </row>
    <row r="98" spans="2:58" ht="15" customHeight="1">
      <c r="B98" s="1" t="s">
        <v>56</v>
      </c>
      <c r="M98" s="1" t="s">
        <v>11</v>
      </c>
      <c r="O98" s="1" t="s">
        <v>142</v>
      </c>
    </row>
    <row r="99" spans="2:58" ht="15" customHeight="1">
      <c r="B99" s="1" t="s">
        <v>57</v>
      </c>
      <c r="M99" s="1" t="s">
        <v>11</v>
      </c>
      <c r="O99" s="43"/>
      <c r="P99" s="43"/>
      <c r="Q99" s="43"/>
      <c r="R99" s="43"/>
      <c r="S99" s="43"/>
      <c r="T99" s="43"/>
      <c r="U99" s="43"/>
      <c r="V99" s="43"/>
      <c r="W99" s="43"/>
      <c r="X99" s="43"/>
      <c r="Y99" s="43"/>
      <c r="Z99" s="43"/>
      <c r="AA99" s="43"/>
      <c r="AB99" s="43"/>
      <c r="AC99" s="43"/>
      <c r="AD99" s="43"/>
      <c r="AE99" s="43"/>
      <c r="AF99" s="43"/>
      <c r="AG99" s="43"/>
      <c r="AH99" s="43"/>
      <c r="AI99" s="43"/>
      <c r="AJ99" s="43"/>
      <c r="AK99" s="43"/>
      <c r="AL99" s="43"/>
      <c r="AM99" s="43"/>
      <c r="AN99" s="43"/>
      <c r="AO99" s="43"/>
      <c r="AP99" s="43"/>
      <c r="AQ99" s="43"/>
      <c r="AR99" s="43"/>
      <c r="AS99" s="43"/>
      <c r="AT99" s="43"/>
      <c r="AU99" s="43"/>
      <c r="AV99" s="43"/>
      <c r="AW99" s="43"/>
      <c r="AX99" s="43"/>
      <c r="AY99" s="43"/>
      <c r="AZ99" s="43"/>
      <c r="BA99" s="43"/>
      <c r="BB99" s="43"/>
      <c r="BC99" s="43"/>
      <c r="BD99" s="43"/>
      <c r="BE99" s="43"/>
      <c r="BF99" s="43"/>
    </row>
    <row r="100" spans="2:58" ht="15" customHeight="1">
      <c r="B100" s="1" t="s">
        <v>58</v>
      </c>
      <c r="M100" s="1" t="s">
        <v>11</v>
      </c>
      <c r="O100" s="43"/>
      <c r="P100" s="43"/>
      <c r="Q100" s="43"/>
      <c r="R100" s="43"/>
      <c r="S100" s="43"/>
      <c r="T100" s="43"/>
      <c r="U100" s="43"/>
      <c r="V100" s="43"/>
      <c r="W100" s="43"/>
      <c r="X100" s="43"/>
      <c r="Y100" s="43"/>
      <c r="Z100" s="43"/>
      <c r="AA100" s="43"/>
      <c r="AB100" s="43"/>
      <c r="AC100" s="43"/>
      <c r="AD100" s="43"/>
      <c r="AE100" s="43"/>
      <c r="AF100" s="43"/>
      <c r="AG100" s="43"/>
      <c r="AH100" s="43"/>
      <c r="AI100" s="43"/>
      <c r="AJ100" s="43"/>
      <c r="AK100" s="43"/>
      <c r="AL100" s="43"/>
      <c r="AM100" s="43"/>
      <c r="AN100" s="43"/>
      <c r="AO100" s="43"/>
      <c r="AP100" s="43"/>
      <c r="AQ100" s="43"/>
      <c r="AR100" s="43"/>
      <c r="AS100" s="43"/>
      <c r="AT100" s="43"/>
      <c r="AU100" s="43"/>
      <c r="AV100" s="43"/>
      <c r="AW100" s="43"/>
      <c r="AX100" s="43"/>
      <c r="AY100" s="43"/>
      <c r="AZ100" s="43"/>
      <c r="BA100" s="43"/>
      <c r="BB100" s="43"/>
      <c r="BC100" s="43"/>
      <c r="BD100" s="43"/>
      <c r="BE100" s="43"/>
      <c r="BF100" s="43"/>
    </row>
    <row r="101" spans="2:58" ht="15" customHeight="1">
      <c r="B101" s="1" t="s">
        <v>59</v>
      </c>
      <c r="M101" s="1" t="s">
        <v>11</v>
      </c>
      <c r="O101" s="43"/>
      <c r="P101" s="43"/>
      <c r="Q101" s="43"/>
      <c r="R101" s="43"/>
      <c r="S101" s="43"/>
      <c r="T101" s="43"/>
      <c r="U101" s="43"/>
      <c r="V101" s="43"/>
      <c r="W101" s="43"/>
      <c r="X101" s="43"/>
      <c r="Y101" s="43"/>
      <c r="Z101" s="43"/>
      <c r="AA101" s="43"/>
      <c r="AB101" s="43"/>
      <c r="AC101" s="43"/>
      <c r="AD101" s="43"/>
      <c r="AE101" s="43"/>
      <c r="AF101" s="43"/>
      <c r="AG101" s="43"/>
      <c r="AH101" s="43"/>
      <c r="AI101" s="43"/>
      <c r="AJ101" s="43"/>
      <c r="AK101" s="43"/>
      <c r="AL101" s="43"/>
      <c r="AM101" s="43"/>
      <c r="AN101" s="43"/>
      <c r="AO101" s="43"/>
      <c r="AP101" s="43"/>
      <c r="AQ101" s="43"/>
      <c r="AR101" s="43"/>
      <c r="AS101" s="43"/>
      <c r="AT101" s="43"/>
      <c r="AU101" s="43"/>
      <c r="AV101" s="43"/>
      <c r="AW101" s="43"/>
      <c r="AX101" s="43"/>
      <c r="AY101" s="43"/>
      <c r="AZ101" s="43"/>
      <c r="BA101" s="43"/>
      <c r="BB101" s="43"/>
      <c r="BC101" s="43"/>
      <c r="BD101" s="43"/>
      <c r="BE101" s="43"/>
      <c r="BF101" s="43"/>
    </row>
    <row r="102" spans="2:58" ht="15" customHeight="1">
      <c r="B102" s="1" t="s">
        <v>60</v>
      </c>
      <c r="M102" s="1" t="s">
        <v>11</v>
      </c>
      <c r="O102" s="43"/>
      <c r="P102" s="43"/>
      <c r="Q102" s="43"/>
      <c r="R102" s="43"/>
      <c r="S102" s="43"/>
      <c r="T102" s="43"/>
      <c r="U102" s="43"/>
      <c r="V102" s="43"/>
      <c r="W102" s="43"/>
      <c r="X102" s="43"/>
      <c r="Y102" s="43"/>
      <c r="Z102" s="43"/>
      <c r="AA102" s="43"/>
      <c r="AB102" s="43"/>
      <c r="AC102" s="43"/>
      <c r="AD102" s="43"/>
      <c r="AE102" s="43"/>
      <c r="AF102" s="43"/>
      <c r="AG102" s="43"/>
      <c r="AH102" s="43"/>
      <c r="AI102" s="43"/>
      <c r="AJ102" s="43"/>
      <c r="AK102" s="43"/>
      <c r="AL102" s="43"/>
      <c r="AM102" s="43"/>
      <c r="AN102" s="43"/>
      <c r="AO102" s="43"/>
      <c r="AP102" s="43"/>
      <c r="AQ102" s="43"/>
      <c r="AR102" s="43"/>
      <c r="AS102" s="43"/>
      <c r="AT102" s="43"/>
      <c r="AU102" s="43"/>
      <c r="AV102" s="43"/>
      <c r="AW102" s="43"/>
      <c r="AX102" s="43"/>
      <c r="AY102" s="43"/>
      <c r="AZ102" s="43"/>
      <c r="BA102" s="43"/>
      <c r="BB102" s="43"/>
      <c r="BC102" s="43"/>
      <c r="BD102" s="43"/>
      <c r="BE102" s="43"/>
      <c r="BF102" s="43"/>
    </row>
    <row r="103" spans="2:58" ht="15" customHeight="1">
      <c r="B103" s="1" t="s">
        <v>61</v>
      </c>
      <c r="M103" s="1" t="s">
        <v>11</v>
      </c>
      <c r="O103" s="196"/>
      <c r="P103" s="196"/>
      <c r="Q103" s="1" t="s">
        <v>68</v>
      </c>
    </row>
    <row r="104" spans="2:58" ht="15" customHeight="1">
      <c r="B104" s="1" t="s">
        <v>62</v>
      </c>
      <c r="M104" s="1" t="s">
        <v>11</v>
      </c>
      <c r="O104" s="1" t="s">
        <v>65</v>
      </c>
      <c r="S104" s="1" t="s">
        <v>11</v>
      </c>
      <c r="U104" s="195">
        <v>0</v>
      </c>
      <c r="V104" s="195"/>
      <c r="W104" s="195"/>
      <c r="X104" s="195"/>
      <c r="Y104" s="1" t="s">
        <v>27</v>
      </c>
    </row>
    <row r="105" spans="2:58" ht="15" customHeight="1">
      <c r="O105" s="1" t="s">
        <v>66</v>
      </c>
      <c r="S105" s="1" t="s">
        <v>11</v>
      </c>
      <c r="U105" s="195">
        <v>0</v>
      </c>
      <c r="V105" s="195"/>
      <c r="W105" s="195"/>
      <c r="X105" s="195"/>
      <c r="Y105" s="1" t="s">
        <v>27</v>
      </c>
      <c r="AA105" s="1" t="s">
        <v>67</v>
      </c>
      <c r="AP105" s="1" t="s">
        <v>11</v>
      </c>
      <c r="AR105" s="196">
        <v>0</v>
      </c>
      <c r="AS105" s="196"/>
      <c r="AT105" s="1" t="s">
        <v>68</v>
      </c>
    </row>
    <row r="106" spans="2:58" ht="15" customHeight="1">
      <c r="B106" s="1" t="s">
        <v>63</v>
      </c>
      <c r="M106" s="1" t="s">
        <v>11</v>
      </c>
      <c r="O106" s="196">
        <v>0</v>
      </c>
      <c r="P106" s="196"/>
      <c r="Q106" s="1" t="s">
        <v>69</v>
      </c>
    </row>
    <row r="107" spans="2:58" ht="15" customHeight="1">
      <c r="B107" s="1" t="s">
        <v>64</v>
      </c>
      <c r="M107" s="1" t="s">
        <v>11</v>
      </c>
      <c r="O107" s="194">
        <v>0</v>
      </c>
      <c r="P107" s="194"/>
      <c r="Q107" s="194"/>
      <c r="R107" s="194"/>
      <c r="S107" s="194"/>
      <c r="T107" s="194"/>
      <c r="U107" s="194"/>
      <c r="V107" s="194"/>
      <c r="W107" s="194"/>
      <c r="X107" s="194"/>
    </row>
    <row r="108" spans="2:58" ht="7.5" customHeight="1"/>
    <row r="109" spans="2:58" ht="15" customHeight="1">
      <c r="B109" s="5" t="s">
        <v>70</v>
      </c>
    </row>
    <row r="110" spans="2:58" ht="15" customHeight="1">
      <c r="B110" s="1" t="s">
        <v>71</v>
      </c>
      <c r="M110" s="1" t="s">
        <v>11</v>
      </c>
      <c r="O110" s="43"/>
      <c r="P110" s="43"/>
      <c r="Q110" s="43"/>
      <c r="R110" s="43"/>
      <c r="S110" s="43"/>
      <c r="T110" s="43"/>
      <c r="U110" s="43"/>
      <c r="V110" s="43"/>
      <c r="W110" s="43"/>
      <c r="X110" s="43"/>
      <c r="Y110" s="43"/>
      <c r="Z110" s="43"/>
      <c r="AA110" s="43"/>
      <c r="AB110" s="43"/>
      <c r="AC110" s="43"/>
      <c r="AD110" s="43"/>
      <c r="AE110" s="43"/>
      <c r="AF110" s="43"/>
      <c r="AG110" s="43"/>
      <c r="AH110" s="43"/>
      <c r="AI110" s="43"/>
      <c r="AJ110" s="43"/>
      <c r="AK110" s="43"/>
      <c r="AL110" s="43"/>
      <c r="AM110" s="43"/>
      <c r="AN110" s="43"/>
      <c r="AO110" s="43"/>
      <c r="AP110" s="43"/>
      <c r="AQ110" s="43"/>
      <c r="AR110" s="43"/>
      <c r="AS110" s="43"/>
      <c r="AT110" s="43"/>
      <c r="AU110" s="43"/>
      <c r="AV110" s="43"/>
      <c r="AW110" s="43"/>
      <c r="AX110" s="43"/>
      <c r="AY110" s="43"/>
      <c r="AZ110" s="43"/>
      <c r="BA110" s="43"/>
      <c r="BB110" s="43"/>
      <c r="BC110" s="43"/>
      <c r="BD110" s="43"/>
      <c r="BE110" s="43"/>
      <c r="BF110" s="43"/>
    </row>
    <row r="111" spans="2:58" ht="15" customHeight="1">
      <c r="B111" s="1" t="s">
        <v>72</v>
      </c>
      <c r="M111" s="1" t="s">
        <v>11</v>
      </c>
      <c r="O111" s="43"/>
      <c r="P111" s="43"/>
      <c r="Q111" s="43"/>
      <c r="R111" s="43"/>
      <c r="S111" s="43"/>
      <c r="T111" s="43"/>
      <c r="U111" s="43"/>
      <c r="V111" s="43"/>
      <c r="W111" s="43"/>
      <c r="X111" s="43"/>
      <c r="Y111" s="43"/>
      <c r="Z111" s="43"/>
      <c r="AA111" s="43"/>
      <c r="AB111" s="43"/>
      <c r="AC111" s="43"/>
      <c r="AD111" s="43"/>
      <c r="AE111" s="43"/>
      <c r="AF111" s="43"/>
      <c r="AG111" s="43"/>
      <c r="AH111" s="43"/>
      <c r="AI111" s="43"/>
      <c r="AJ111" s="43"/>
      <c r="AK111" s="43"/>
      <c r="AL111" s="43"/>
      <c r="AM111" s="43"/>
      <c r="AN111" s="43"/>
      <c r="AO111" s="43"/>
      <c r="AP111" s="43"/>
      <c r="AQ111" s="43"/>
      <c r="AR111" s="43"/>
      <c r="AS111" s="43"/>
      <c r="AT111" s="43"/>
      <c r="AU111" s="43"/>
      <c r="AV111" s="43"/>
      <c r="AW111" s="43"/>
      <c r="AX111" s="43"/>
      <c r="AY111" s="43"/>
      <c r="AZ111" s="43"/>
      <c r="BA111" s="43"/>
      <c r="BB111" s="43"/>
      <c r="BC111" s="43"/>
      <c r="BD111" s="43"/>
      <c r="BE111" s="43"/>
      <c r="BF111" s="43"/>
    </row>
    <row r="112" spans="2:58" ht="15" customHeight="1">
      <c r="B112" s="1" t="s">
        <v>73</v>
      </c>
      <c r="M112" s="1" t="s">
        <v>11</v>
      </c>
      <c r="O112" s="43"/>
      <c r="P112" s="43"/>
      <c r="Q112" s="43"/>
      <c r="R112" s="43"/>
      <c r="S112" s="43"/>
      <c r="T112" s="43"/>
      <c r="U112" s="43"/>
      <c r="V112" s="43"/>
      <c r="W112" s="43"/>
      <c r="X112" s="43"/>
      <c r="Y112" s="43"/>
      <c r="Z112" s="43"/>
      <c r="AA112" s="43"/>
      <c r="AB112" s="43"/>
      <c r="AC112" s="43"/>
      <c r="AD112" s="43"/>
      <c r="AE112" s="43"/>
      <c r="AF112" s="43"/>
      <c r="AG112" s="43"/>
      <c r="AH112" s="43"/>
      <c r="AI112" s="43"/>
      <c r="AJ112" s="43"/>
      <c r="AK112" s="43"/>
      <c r="AL112" s="43"/>
      <c r="AM112" s="43"/>
      <c r="AN112" s="43"/>
      <c r="AO112" s="43"/>
      <c r="AP112" s="43"/>
      <c r="AQ112" s="43"/>
      <c r="AR112" s="43"/>
      <c r="AS112" s="43"/>
      <c r="AT112" s="43"/>
      <c r="AU112" s="43"/>
      <c r="AV112" s="43"/>
      <c r="AW112" s="43"/>
      <c r="AX112" s="43"/>
      <c r="AY112" s="43"/>
      <c r="AZ112" s="43"/>
      <c r="BA112" s="43"/>
      <c r="BB112" s="43"/>
      <c r="BC112" s="43"/>
      <c r="BD112" s="43"/>
      <c r="BE112" s="43"/>
      <c r="BF112" s="43"/>
    </row>
    <row r="113" spans="2:46" ht="15" customHeight="1">
      <c r="B113" s="1" t="s">
        <v>74</v>
      </c>
      <c r="M113" s="1" t="s">
        <v>11</v>
      </c>
      <c r="O113" s="1" t="s">
        <v>65</v>
      </c>
      <c r="S113" s="1" t="s">
        <v>11</v>
      </c>
      <c r="U113" s="195">
        <v>0</v>
      </c>
      <c r="V113" s="195"/>
      <c r="W113" s="195"/>
      <c r="X113" s="195"/>
      <c r="Y113" s="1" t="s">
        <v>27</v>
      </c>
    </row>
    <row r="114" spans="2:46" ht="15" customHeight="1">
      <c r="O114" s="1" t="s">
        <v>66</v>
      </c>
      <c r="S114" s="1" t="s">
        <v>11</v>
      </c>
      <c r="U114" s="195">
        <v>0</v>
      </c>
      <c r="V114" s="195"/>
      <c r="W114" s="195"/>
      <c r="X114" s="195"/>
      <c r="Y114" s="1" t="s">
        <v>27</v>
      </c>
      <c r="AA114" s="1" t="s">
        <v>67</v>
      </c>
      <c r="AP114" s="1" t="s">
        <v>11</v>
      </c>
      <c r="AR114" s="196">
        <v>0</v>
      </c>
      <c r="AS114" s="196"/>
      <c r="AT114" s="1" t="s">
        <v>68</v>
      </c>
    </row>
    <row r="115" spans="2:46" ht="15" customHeight="1">
      <c r="B115" s="1" t="s">
        <v>75</v>
      </c>
      <c r="M115" s="1" t="s">
        <v>11</v>
      </c>
      <c r="O115" s="194">
        <v>0</v>
      </c>
      <c r="P115" s="194"/>
      <c r="Q115" s="194"/>
      <c r="R115" s="194"/>
      <c r="S115" s="194"/>
      <c r="T115" s="194"/>
      <c r="U115" s="194"/>
      <c r="V115" s="194"/>
      <c r="W115" s="194"/>
      <c r="X115" s="194"/>
    </row>
    <row r="116" spans="2:46" ht="15" customHeight="1">
      <c r="B116" s="1" t="s">
        <v>76</v>
      </c>
      <c r="M116" s="1" t="s">
        <v>11</v>
      </c>
      <c r="O116" s="195">
        <v>0</v>
      </c>
      <c r="P116" s="195"/>
      <c r="Q116" s="195"/>
      <c r="R116" s="195"/>
      <c r="S116" s="1" t="s">
        <v>27</v>
      </c>
    </row>
    <row r="117" spans="2:46" ht="15" customHeight="1">
      <c r="B117" s="1" t="s">
        <v>77</v>
      </c>
      <c r="M117" s="1" t="s">
        <v>11</v>
      </c>
      <c r="O117" s="194">
        <f>O115*O116/100</f>
        <v>0</v>
      </c>
      <c r="P117" s="194"/>
      <c r="Q117" s="194"/>
      <c r="R117" s="194"/>
      <c r="S117" s="194"/>
      <c r="T117" s="194"/>
      <c r="U117" s="194"/>
      <c r="V117" s="194"/>
      <c r="W117" s="194"/>
      <c r="X117" s="194"/>
    </row>
    <row r="118" spans="2:46" ht="7.5" customHeight="1"/>
    <row r="119" spans="2:46" ht="15" customHeight="1">
      <c r="B119" s="5" t="s">
        <v>78</v>
      </c>
    </row>
    <row r="120" spans="2:46" ht="15" customHeight="1">
      <c r="B120" s="1" t="s">
        <v>79</v>
      </c>
      <c r="M120" s="1" t="s">
        <v>11</v>
      </c>
      <c r="O120" s="196">
        <v>0</v>
      </c>
      <c r="P120" s="196"/>
      <c r="Q120" s="1" t="s">
        <v>12</v>
      </c>
    </row>
    <row r="121" spans="2:46" ht="15" customHeight="1">
      <c r="B121" s="1" t="s">
        <v>80</v>
      </c>
      <c r="M121" s="1" t="s">
        <v>11</v>
      </c>
      <c r="O121" s="16" t="s">
        <v>84</v>
      </c>
      <c r="Q121" s="1" t="s">
        <v>81</v>
      </c>
      <c r="W121" s="16"/>
      <c r="Y121" s="1" t="s">
        <v>82</v>
      </c>
      <c r="AF121" s="16"/>
      <c r="AH121" s="1" t="s">
        <v>83</v>
      </c>
    </row>
    <row r="122" spans="2:46" ht="15" customHeight="1">
      <c r="B122" s="1" t="s">
        <v>149</v>
      </c>
      <c r="M122" s="1" t="s">
        <v>11</v>
      </c>
      <c r="O122" s="194">
        <v>0</v>
      </c>
      <c r="P122" s="194"/>
      <c r="Q122" s="194"/>
      <c r="R122" s="194"/>
      <c r="S122" s="194"/>
      <c r="T122" s="194"/>
      <c r="U122" s="194"/>
      <c r="V122" s="194"/>
      <c r="W122" s="194"/>
      <c r="X122" s="194"/>
      <c r="Y122" s="17" t="s">
        <v>85</v>
      </c>
    </row>
    <row r="123" spans="2:46" ht="15" customHeight="1">
      <c r="B123" s="1" t="s">
        <v>86</v>
      </c>
      <c r="M123" s="1" t="s">
        <v>11</v>
      </c>
      <c r="O123" s="194">
        <v>0</v>
      </c>
      <c r="P123" s="194"/>
      <c r="Q123" s="194"/>
      <c r="R123" s="194"/>
      <c r="S123" s="194"/>
      <c r="T123" s="194"/>
      <c r="U123" s="194"/>
      <c r="V123" s="194"/>
      <c r="W123" s="194"/>
      <c r="X123" s="194"/>
    </row>
    <row r="124" spans="2:46" ht="15" customHeight="1">
      <c r="B124" s="1" t="s">
        <v>87</v>
      </c>
      <c r="M124" s="1" t="s">
        <v>11</v>
      </c>
      <c r="O124" s="194">
        <v>0</v>
      </c>
      <c r="P124" s="194"/>
      <c r="Q124" s="194"/>
      <c r="R124" s="194"/>
      <c r="S124" s="194"/>
      <c r="T124" s="194"/>
      <c r="U124" s="194"/>
      <c r="V124" s="194"/>
      <c r="W124" s="194"/>
      <c r="X124" s="194"/>
    </row>
    <row r="125" spans="2:46" ht="15" customHeight="1">
      <c r="B125" s="1" t="s">
        <v>88</v>
      </c>
      <c r="M125" s="1" t="s">
        <v>11</v>
      </c>
      <c r="O125" s="194">
        <v>0</v>
      </c>
      <c r="P125" s="194"/>
      <c r="Q125" s="194"/>
      <c r="R125" s="194"/>
      <c r="S125" s="194"/>
      <c r="T125" s="194"/>
      <c r="U125" s="194"/>
      <c r="V125" s="194"/>
      <c r="W125" s="194"/>
      <c r="X125" s="194"/>
    </row>
    <row r="126" spans="2:46" ht="15" customHeight="1"/>
    <row r="127" spans="2:46" ht="15" customHeight="1"/>
    <row r="128" spans="2:46" ht="15" customHeight="1"/>
    <row r="129" spans="1:67" ht="15" customHeight="1"/>
    <row r="130" spans="1:67" ht="15" customHeight="1"/>
    <row r="131" spans="1:67" ht="15" customHeight="1"/>
    <row r="132" spans="1:67" ht="15" customHeight="1" thickBot="1"/>
    <row r="133" spans="1:67" ht="15" customHeight="1" thickBot="1">
      <c r="A133" s="242" t="s">
        <v>89</v>
      </c>
      <c r="B133" s="243"/>
      <c r="C133" s="243"/>
      <c r="D133" s="243"/>
      <c r="E133" s="243"/>
      <c r="F133" s="243"/>
      <c r="G133" s="243"/>
      <c r="H133" s="243"/>
      <c r="I133" s="243"/>
      <c r="J133" s="243"/>
      <c r="K133" s="243"/>
      <c r="L133" s="243"/>
      <c r="M133" s="243"/>
      <c r="N133" s="243"/>
      <c r="O133" s="243"/>
      <c r="P133" s="243"/>
      <c r="Q133" s="243"/>
      <c r="R133" s="243"/>
      <c r="S133" s="243"/>
      <c r="T133" s="243"/>
      <c r="U133" s="243"/>
      <c r="V133" s="243"/>
      <c r="W133" s="243"/>
      <c r="X133" s="243"/>
      <c r="Y133" s="243"/>
      <c r="Z133" s="243"/>
      <c r="AA133" s="243"/>
      <c r="AB133" s="243"/>
      <c r="AC133" s="243"/>
      <c r="AD133" s="243"/>
      <c r="AE133" s="243"/>
      <c r="AF133" s="243"/>
      <c r="AG133" s="243"/>
      <c r="AH133" s="243"/>
      <c r="AI133" s="243"/>
      <c r="AJ133" s="243"/>
      <c r="AK133" s="243"/>
      <c r="AL133" s="243"/>
      <c r="AM133" s="243"/>
      <c r="AN133" s="243"/>
      <c r="AO133" s="243"/>
      <c r="AP133" s="243"/>
      <c r="AQ133" s="243"/>
      <c r="AR133" s="243"/>
      <c r="AS133" s="243"/>
      <c r="AT133" s="243"/>
      <c r="AU133" s="243"/>
      <c r="AV133" s="243"/>
      <c r="AW133" s="243"/>
      <c r="AX133" s="243"/>
      <c r="AY133" s="243"/>
      <c r="AZ133" s="243"/>
      <c r="BA133" s="243"/>
      <c r="BB133" s="243"/>
      <c r="BC133" s="243"/>
      <c r="BD133" s="243"/>
      <c r="BE133" s="243"/>
      <c r="BF133" s="244"/>
    </row>
    <row r="134" spans="1:67" ht="15" customHeight="1">
      <c r="A134" s="5"/>
    </row>
    <row r="135" spans="1:67" ht="15" customHeight="1">
      <c r="B135" s="1" t="s">
        <v>125</v>
      </c>
    </row>
    <row r="136" spans="1:67" ht="15" customHeight="1">
      <c r="B136" s="1" t="s">
        <v>90</v>
      </c>
      <c r="M136" s="1" t="s">
        <v>11</v>
      </c>
      <c r="O136" s="194" t="s">
        <v>224</v>
      </c>
      <c r="P136" s="194"/>
      <c r="Q136" s="194"/>
      <c r="R136" s="194"/>
      <c r="S136" s="194"/>
      <c r="T136" s="194"/>
      <c r="U136" s="194"/>
      <c r="V136" s="194"/>
      <c r="W136" s="194"/>
      <c r="X136" s="194"/>
    </row>
    <row r="137" spans="1:67" ht="7.5" customHeight="1">
      <c r="O137" s="76"/>
      <c r="P137" s="76"/>
      <c r="Q137" s="76"/>
      <c r="R137" s="76"/>
      <c r="S137" s="76"/>
      <c r="T137" s="76"/>
      <c r="U137" s="76"/>
      <c r="V137" s="76"/>
      <c r="W137" s="76"/>
      <c r="X137" s="76"/>
    </row>
    <row r="138" spans="1:67" ht="15" customHeight="1">
      <c r="B138" s="5" t="s">
        <v>91</v>
      </c>
      <c r="M138" s="1" t="s">
        <v>11</v>
      </c>
      <c r="O138" s="172">
        <f>O115</f>
        <v>0</v>
      </c>
      <c r="P138" s="172"/>
      <c r="Q138" s="172"/>
      <c r="R138" s="172"/>
      <c r="S138" s="172"/>
      <c r="T138" s="172"/>
      <c r="U138" s="172"/>
      <c r="V138" s="172"/>
      <c r="W138" s="172"/>
      <c r="X138" s="172"/>
      <c r="Y138" s="171"/>
      <c r="Z138" s="171"/>
      <c r="AA138" s="171"/>
      <c r="AB138" s="171"/>
      <c r="AC138" s="171"/>
      <c r="AD138" s="171"/>
      <c r="AE138" s="171"/>
      <c r="AF138" s="171"/>
      <c r="AG138" s="171"/>
      <c r="AH138" s="171"/>
      <c r="AL138" s="78"/>
      <c r="AM138" s="78"/>
      <c r="AN138" s="78"/>
      <c r="AO138" s="78"/>
      <c r="AP138" s="78"/>
      <c r="AQ138" s="78"/>
      <c r="AR138" s="78"/>
      <c r="AS138" s="78"/>
      <c r="AT138" s="78"/>
      <c r="AU138" s="78"/>
      <c r="AV138" s="78"/>
      <c r="AW138" s="78"/>
      <c r="AX138" s="78"/>
      <c r="AY138" s="78"/>
      <c r="AZ138" s="78"/>
      <c r="BA138" s="78"/>
      <c r="BB138" s="78"/>
      <c r="BC138" s="78"/>
      <c r="BD138" s="78"/>
      <c r="BE138" s="78"/>
      <c r="BF138" s="78"/>
      <c r="BG138" s="78"/>
      <c r="BH138" s="78"/>
      <c r="BI138" s="78"/>
      <c r="BJ138" s="78"/>
      <c r="BK138" s="78"/>
      <c r="BL138" s="78"/>
      <c r="BM138" s="78"/>
      <c r="BN138" s="78"/>
      <c r="BO138" s="78"/>
    </row>
    <row r="139" spans="1:67" ht="15" customHeight="1">
      <c r="B139" s="1" t="s">
        <v>92</v>
      </c>
      <c r="M139" s="1" t="s">
        <v>11</v>
      </c>
      <c r="O139" s="172"/>
      <c r="P139" s="172"/>
      <c r="Q139" s="172"/>
      <c r="R139" s="172"/>
      <c r="S139" s="172"/>
      <c r="T139" s="172"/>
      <c r="U139" s="172"/>
      <c r="V139" s="172"/>
      <c r="W139" s="172"/>
      <c r="X139" s="172"/>
      <c r="Y139" s="191">
        <f>-O107</f>
        <v>0</v>
      </c>
      <c r="Z139" s="191"/>
      <c r="AA139" s="191"/>
      <c r="AB139" s="191"/>
      <c r="AC139" s="191"/>
      <c r="AD139" s="191"/>
      <c r="AE139" s="191"/>
      <c r="AF139" s="191"/>
      <c r="AG139" s="191"/>
      <c r="AH139" s="191"/>
      <c r="AL139" s="78"/>
      <c r="AM139" s="78"/>
      <c r="AN139" s="78"/>
      <c r="AO139" s="78"/>
      <c r="AP139" s="78"/>
      <c r="AQ139" s="78"/>
      <c r="AR139" s="78"/>
      <c r="AS139" s="78"/>
      <c r="AT139" s="78"/>
      <c r="AU139" s="78"/>
      <c r="AV139" s="78"/>
      <c r="AW139" s="78"/>
      <c r="AX139" s="78"/>
      <c r="AY139" s="78"/>
      <c r="AZ139" s="78"/>
      <c r="BA139" s="78"/>
      <c r="BB139" s="78"/>
      <c r="BC139" s="78"/>
      <c r="BD139" s="78"/>
      <c r="BE139" s="78"/>
      <c r="BF139" s="78"/>
      <c r="BG139" s="78"/>
      <c r="BH139" s="78"/>
      <c r="BI139" s="78"/>
      <c r="BJ139" s="78"/>
      <c r="BK139" s="78"/>
      <c r="BL139" s="78"/>
      <c r="BM139" s="78"/>
      <c r="BN139" s="78"/>
      <c r="BO139" s="78"/>
    </row>
    <row r="140" spans="1:67" ht="15" customHeight="1">
      <c r="B140" s="5" t="s">
        <v>93</v>
      </c>
      <c r="M140" s="1" t="s">
        <v>11</v>
      </c>
      <c r="O140" s="164">
        <f>O138+Y139</f>
        <v>0</v>
      </c>
      <c r="P140" s="164"/>
      <c r="Q140" s="164"/>
      <c r="R140" s="164"/>
      <c r="S140" s="164"/>
      <c r="T140" s="164"/>
      <c r="U140" s="164"/>
      <c r="V140" s="164"/>
      <c r="W140" s="164"/>
      <c r="X140" s="164"/>
      <c r="Y140" s="171"/>
      <c r="Z140" s="171"/>
      <c r="AA140" s="171"/>
      <c r="AB140" s="171"/>
      <c r="AC140" s="171"/>
      <c r="AD140" s="171"/>
      <c r="AE140" s="171"/>
      <c r="AF140" s="171"/>
      <c r="AG140" s="171"/>
      <c r="AH140" s="171"/>
      <c r="AL140" s="78"/>
      <c r="AM140" s="78"/>
      <c r="AN140" s="78"/>
      <c r="AO140" s="78"/>
      <c r="AP140" s="78"/>
      <c r="AQ140" s="78"/>
      <c r="AR140" s="78"/>
      <c r="AS140" s="78"/>
      <c r="AT140" s="78"/>
      <c r="AU140" s="78"/>
      <c r="AV140" s="78"/>
      <c r="AW140" s="78"/>
      <c r="AX140" s="78"/>
      <c r="AY140" s="78"/>
      <c r="AZ140" s="78"/>
      <c r="BA140" s="78"/>
      <c r="BB140" s="78"/>
      <c r="BC140" s="78"/>
      <c r="BD140" s="78"/>
      <c r="BE140" s="78"/>
      <c r="BF140" s="78"/>
      <c r="BG140" s="78"/>
      <c r="BH140" s="78"/>
      <c r="BI140" s="78"/>
      <c r="BJ140" s="78"/>
      <c r="BK140" s="78"/>
      <c r="BL140" s="78"/>
      <c r="BM140" s="78"/>
      <c r="BN140" s="78"/>
      <c r="BO140" s="78"/>
    </row>
    <row r="141" spans="1:67" ht="15" customHeight="1">
      <c r="B141" s="1" t="s">
        <v>94</v>
      </c>
      <c r="M141" s="1" t="s">
        <v>11</v>
      </c>
      <c r="O141" s="173"/>
      <c r="P141" s="173"/>
      <c r="Q141" s="173"/>
      <c r="R141" s="173"/>
      <c r="S141" s="173"/>
      <c r="T141" s="173"/>
      <c r="U141" s="173"/>
      <c r="V141" s="173"/>
      <c r="W141" s="173"/>
      <c r="X141" s="173"/>
      <c r="Y141" s="191">
        <f>-SUM(O122:X125)</f>
        <v>0</v>
      </c>
      <c r="Z141" s="191"/>
      <c r="AA141" s="191"/>
      <c r="AB141" s="191"/>
      <c r="AC141" s="191"/>
      <c r="AD141" s="191"/>
      <c r="AE141" s="191"/>
      <c r="AF141" s="191"/>
      <c r="AG141" s="191"/>
      <c r="AH141" s="191"/>
      <c r="AL141" s="78"/>
      <c r="AM141" s="78"/>
      <c r="AN141" s="78"/>
      <c r="AO141" s="78"/>
      <c r="AP141" s="78"/>
      <c r="AQ141" s="78"/>
      <c r="AR141" s="78"/>
      <c r="AS141" s="78"/>
      <c r="AT141" s="78"/>
      <c r="AU141" s="78"/>
      <c r="AV141" s="78"/>
      <c r="AW141" s="78"/>
      <c r="AX141" s="78"/>
      <c r="AY141" s="78"/>
      <c r="AZ141" s="78"/>
      <c r="BA141" s="78"/>
      <c r="BB141" s="78"/>
      <c r="BC141" s="78"/>
      <c r="BD141" s="78"/>
      <c r="BE141" s="78"/>
      <c r="BF141" s="78"/>
      <c r="BG141" s="78"/>
      <c r="BH141" s="78"/>
      <c r="BI141" s="78"/>
      <c r="BJ141" s="78"/>
      <c r="BK141" s="78"/>
      <c r="BL141" s="78"/>
      <c r="BM141" s="78"/>
      <c r="BN141" s="78"/>
      <c r="BO141" s="78"/>
    </row>
    <row r="142" spans="1:67" ht="15" customHeight="1">
      <c r="B142" s="1" t="s">
        <v>95</v>
      </c>
      <c r="M142" s="1" t="s">
        <v>11</v>
      </c>
      <c r="O142" s="174"/>
      <c r="P142" s="174"/>
      <c r="Q142" s="174"/>
      <c r="R142" s="174"/>
      <c r="S142" s="174"/>
      <c r="T142" s="174"/>
      <c r="U142" s="174"/>
      <c r="V142" s="174"/>
      <c r="W142" s="174"/>
      <c r="X142" s="174"/>
      <c r="Y142" s="191">
        <f>-(AH88+AF77)</f>
        <v>-6352914.3863063939</v>
      </c>
      <c r="Z142" s="191"/>
      <c r="AA142" s="191"/>
      <c r="AB142" s="191"/>
      <c r="AC142" s="191"/>
      <c r="AD142" s="191"/>
      <c r="AE142" s="191"/>
      <c r="AF142" s="191"/>
      <c r="AG142" s="191"/>
      <c r="AH142" s="191"/>
      <c r="AL142" s="78"/>
      <c r="AM142" s="78"/>
      <c r="AN142" s="78"/>
      <c r="AO142" s="78"/>
      <c r="AP142" s="78"/>
      <c r="AQ142" s="78"/>
      <c r="AR142" s="78"/>
      <c r="AS142" s="78"/>
      <c r="AT142" s="78"/>
      <c r="AU142" s="78"/>
      <c r="AV142" s="78"/>
      <c r="AW142" s="78"/>
      <c r="AX142" s="78"/>
      <c r="AY142" s="78"/>
      <c r="AZ142" s="78"/>
      <c r="BA142" s="78"/>
      <c r="BB142" s="78"/>
      <c r="BC142" s="78"/>
      <c r="BD142" s="78"/>
      <c r="BE142" s="78"/>
      <c r="BF142" s="78"/>
      <c r="BG142" s="78"/>
      <c r="BH142" s="78"/>
      <c r="BI142" s="78"/>
      <c r="BJ142" s="78"/>
      <c r="BK142" s="78"/>
      <c r="BL142" s="78"/>
      <c r="BM142" s="78"/>
      <c r="BN142" s="78"/>
      <c r="BO142" s="78"/>
    </row>
    <row r="143" spans="1:67" ht="15" customHeight="1">
      <c r="B143" s="5" t="s">
        <v>96</v>
      </c>
      <c r="M143" s="1" t="s">
        <v>11</v>
      </c>
      <c r="O143" s="164">
        <f>O140+Y141+Y142</f>
        <v>-6352914.3863063939</v>
      </c>
      <c r="P143" s="164"/>
      <c r="Q143" s="164"/>
      <c r="R143" s="164"/>
      <c r="S143" s="164"/>
      <c r="T143" s="164"/>
      <c r="U143" s="164"/>
      <c r="V143" s="164"/>
      <c r="W143" s="164"/>
      <c r="X143" s="164"/>
      <c r="Y143" s="151"/>
      <c r="Z143" s="152"/>
      <c r="AA143" s="152"/>
      <c r="AB143" s="152"/>
      <c r="AC143" s="152"/>
      <c r="AD143" s="152"/>
      <c r="AE143" s="152"/>
      <c r="AF143" s="152"/>
      <c r="AG143" s="152"/>
      <c r="AH143" s="153"/>
      <c r="AJ143" s="70"/>
    </row>
    <row r="144" spans="1:67" ht="15" customHeight="1">
      <c r="B144" s="5" t="s">
        <v>162</v>
      </c>
      <c r="M144" s="1" t="s">
        <v>11</v>
      </c>
      <c r="O144" s="164">
        <f>O143-P26</f>
        <v>-7072914.3863063939</v>
      </c>
      <c r="P144" s="164"/>
      <c r="Q144" s="164"/>
      <c r="R144" s="164"/>
      <c r="S144" s="164"/>
      <c r="T144" s="164"/>
      <c r="U144" s="164"/>
      <c r="V144" s="164"/>
      <c r="W144" s="164"/>
      <c r="X144" s="164"/>
      <c r="Y144" s="38" t="s">
        <v>163</v>
      </c>
      <c r="Z144" s="37"/>
      <c r="AA144" s="37"/>
      <c r="AB144" s="37"/>
      <c r="AC144" s="37"/>
      <c r="AD144" s="37"/>
      <c r="AE144" s="37"/>
      <c r="AF144" s="37"/>
      <c r="AG144" s="37"/>
      <c r="AH144" s="37"/>
    </row>
    <row r="145" spans="1:58" ht="15" customHeight="1" thickBot="1"/>
    <row r="146" spans="1:58" ht="15" customHeight="1" thickBot="1">
      <c r="A146" s="242" t="s">
        <v>97</v>
      </c>
      <c r="B146" s="243"/>
      <c r="C146" s="243"/>
      <c r="D146" s="243"/>
      <c r="E146" s="243"/>
      <c r="F146" s="243"/>
      <c r="G146" s="243"/>
      <c r="H146" s="243"/>
      <c r="I146" s="243"/>
      <c r="J146" s="243"/>
      <c r="K146" s="243"/>
      <c r="L146" s="243"/>
      <c r="M146" s="243"/>
      <c r="N146" s="243"/>
      <c r="O146" s="243"/>
      <c r="P146" s="243"/>
      <c r="Q146" s="243"/>
      <c r="R146" s="243"/>
      <c r="S146" s="243"/>
      <c r="T146" s="243"/>
      <c r="U146" s="243"/>
      <c r="V146" s="243"/>
      <c r="W146" s="243"/>
      <c r="X146" s="243"/>
      <c r="Y146" s="243"/>
      <c r="Z146" s="243"/>
      <c r="AA146" s="243"/>
      <c r="AB146" s="243"/>
      <c r="AC146" s="243"/>
      <c r="AD146" s="243"/>
      <c r="AE146" s="243"/>
      <c r="AF146" s="243"/>
      <c r="AG146" s="243"/>
      <c r="AH146" s="243"/>
      <c r="AI146" s="243"/>
      <c r="AJ146" s="243"/>
      <c r="AK146" s="243"/>
      <c r="AL146" s="243"/>
      <c r="AM146" s="243"/>
      <c r="AN146" s="243"/>
      <c r="AO146" s="243"/>
      <c r="AP146" s="243"/>
      <c r="AQ146" s="243"/>
      <c r="AR146" s="243"/>
      <c r="AS146" s="243"/>
      <c r="AT146" s="243"/>
      <c r="AU146" s="243"/>
      <c r="AV146" s="243"/>
      <c r="AW146" s="243"/>
      <c r="AX146" s="243"/>
      <c r="AY146" s="243"/>
      <c r="AZ146" s="243"/>
      <c r="BA146" s="243"/>
      <c r="BB146" s="243"/>
      <c r="BC146" s="243"/>
      <c r="BD146" s="243"/>
      <c r="BE146" s="243"/>
      <c r="BF146" s="244"/>
    </row>
    <row r="147" spans="1:58" ht="15" customHeight="1"/>
    <row r="148" spans="1:58" ht="15" customHeight="1">
      <c r="B148" s="193" t="s">
        <v>98</v>
      </c>
      <c r="C148" s="193"/>
      <c r="D148" s="193"/>
      <c r="E148" s="193"/>
      <c r="F148" s="193"/>
      <c r="G148" s="193"/>
      <c r="H148" s="193"/>
      <c r="I148" s="193"/>
      <c r="J148" s="193"/>
      <c r="K148" s="193"/>
      <c r="L148" s="193"/>
      <c r="M148" s="193"/>
      <c r="N148" s="193"/>
      <c r="O148" s="193"/>
      <c r="P148" s="193"/>
      <c r="Q148" s="193"/>
      <c r="R148" s="193"/>
      <c r="S148" s="193"/>
      <c r="T148" s="193"/>
      <c r="U148" s="193"/>
      <c r="V148" s="193"/>
      <c r="W148" s="193"/>
      <c r="X148" s="193"/>
      <c r="Y148" s="193"/>
      <c r="Z148" s="193"/>
      <c r="AA148" s="193"/>
      <c r="AB148" s="193" t="s">
        <v>99</v>
      </c>
      <c r="AC148" s="193"/>
      <c r="AD148" s="193"/>
      <c r="AE148" s="193"/>
      <c r="AF148" s="193"/>
      <c r="AG148" s="193"/>
      <c r="AH148" s="193"/>
      <c r="AI148" s="193"/>
      <c r="AJ148" s="193"/>
      <c r="AK148" s="193"/>
      <c r="AL148" s="193"/>
      <c r="AM148" s="193"/>
      <c r="AN148" s="193"/>
      <c r="AO148" s="193"/>
      <c r="AP148" s="193"/>
      <c r="AQ148" s="193"/>
      <c r="AR148" s="193"/>
      <c r="AS148" s="193"/>
      <c r="AT148" s="193"/>
      <c r="AU148" s="193"/>
      <c r="AV148" s="193"/>
      <c r="AW148" s="193"/>
      <c r="AX148" s="193"/>
      <c r="AY148" s="193"/>
      <c r="AZ148" s="193"/>
      <c r="BA148" s="193"/>
    </row>
    <row r="149" spans="1:58" ht="15" customHeight="1">
      <c r="B149" s="183" t="s">
        <v>100</v>
      </c>
      <c r="C149" s="183"/>
      <c r="D149" s="183"/>
      <c r="E149" s="183"/>
      <c r="F149" s="183"/>
      <c r="G149" s="183"/>
      <c r="H149" s="183"/>
      <c r="I149" s="183"/>
      <c r="J149" s="183"/>
      <c r="K149" s="183"/>
      <c r="L149" s="183"/>
      <c r="M149" s="183"/>
      <c r="N149" s="183"/>
      <c r="O149" s="184">
        <v>0</v>
      </c>
      <c r="P149" s="184"/>
      <c r="Q149" s="184"/>
      <c r="R149" s="184"/>
      <c r="S149" s="184"/>
      <c r="T149" s="184"/>
      <c r="U149" s="184"/>
      <c r="V149" s="184"/>
      <c r="W149" s="184"/>
      <c r="X149" s="184"/>
      <c r="Y149" s="184"/>
      <c r="Z149" s="184"/>
      <c r="AA149" s="184"/>
      <c r="AB149" s="183" t="s">
        <v>101</v>
      </c>
      <c r="AC149" s="183"/>
      <c r="AD149" s="183"/>
      <c r="AE149" s="183"/>
      <c r="AF149" s="183"/>
      <c r="AG149" s="183"/>
      <c r="AH149" s="183"/>
      <c r="AI149" s="183"/>
      <c r="AJ149" s="183"/>
      <c r="AK149" s="183"/>
      <c r="AL149" s="183"/>
      <c r="AM149" s="183"/>
      <c r="AN149" s="183"/>
      <c r="AO149" s="184">
        <f>AR164*O107/30</f>
        <v>0</v>
      </c>
      <c r="AP149" s="184"/>
      <c r="AQ149" s="184"/>
      <c r="AR149" s="184"/>
      <c r="AS149" s="184"/>
      <c r="AT149" s="184"/>
      <c r="AU149" s="184"/>
      <c r="AV149" s="184"/>
      <c r="AW149" s="184"/>
      <c r="AX149" s="184"/>
      <c r="AY149" s="184"/>
      <c r="AZ149" s="184"/>
      <c r="BA149" s="184"/>
    </row>
    <row r="150" spans="1:58" ht="15" customHeight="1">
      <c r="B150" s="183" t="s">
        <v>102</v>
      </c>
      <c r="C150" s="183"/>
      <c r="D150" s="183"/>
      <c r="E150" s="183"/>
      <c r="F150" s="183"/>
      <c r="G150" s="183"/>
      <c r="H150" s="183"/>
      <c r="I150" s="183"/>
      <c r="J150" s="183"/>
      <c r="K150" s="183"/>
      <c r="L150" s="183"/>
      <c r="M150" s="183"/>
      <c r="N150" s="183"/>
      <c r="O150" s="184">
        <v>0</v>
      </c>
      <c r="P150" s="184"/>
      <c r="Q150" s="184"/>
      <c r="R150" s="184"/>
      <c r="S150" s="184"/>
      <c r="T150" s="184"/>
      <c r="U150" s="184"/>
      <c r="V150" s="184"/>
      <c r="W150" s="184"/>
      <c r="X150" s="184"/>
      <c r="Y150" s="184"/>
      <c r="Z150" s="184"/>
      <c r="AA150" s="184"/>
      <c r="AB150" s="183" t="s">
        <v>103</v>
      </c>
      <c r="AC150" s="183"/>
      <c r="AD150" s="183"/>
      <c r="AE150" s="183"/>
      <c r="AF150" s="183"/>
      <c r="AG150" s="183"/>
      <c r="AH150" s="183"/>
      <c r="AI150" s="183"/>
      <c r="AJ150" s="183"/>
      <c r="AK150" s="183"/>
      <c r="AL150" s="183"/>
      <c r="AM150" s="183"/>
      <c r="AN150" s="183"/>
      <c r="AO150" s="184">
        <f>R88+P77</f>
        <v>43627639</v>
      </c>
      <c r="AP150" s="184"/>
      <c r="AQ150" s="184"/>
      <c r="AR150" s="184"/>
      <c r="AS150" s="184"/>
      <c r="AT150" s="184"/>
      <c r="AU150" s="184"/>
      <c r="AV150" s="184"/>
      <c r="AW150" s="184"/>
      <c r="AX150" s="184"/>
      <c r="AY150" s="184"/>
      <c r="AZ150" s="184"/>
      <c r="BA150" s="184"/>
    </row>
    <row r="151" spans="1:58" ht="15" customHeight="1">
      <c r="B151" s="183" t="s">
        <v>104</v>
      </c>
      <c r="C151" s="183"/>
      <c r="D151" s="183"/>
      <c r="E151" s="183"/>
      <c r="F151" s="183"/>
      <c r="G151" s="183"/>
      <c r="H151" s="183"/>
      <c r="I151" s="183"/>
      <c r="J151" s="183"/>
      <c r="K151" s="183"/>
      <c r="L151" s="183"/>
      <c r="M151" s="183"/>
      <c r="N151" s="183"/>
      <c r="O151" s="184">
        <f>AB164*O115/30</f>
        <v>0</v>
      </c>
      <c r="P151" s="184"/>
      <c r="Q151" s="184"/>
      <c r="R151" s="184"/>
      <c r="S151" s="184"/>
      <c r="T151" s="184"/>
      <c r="U151" s="184"/>
      <c r="V151" s="184"/>
      <c r="W151" s="184"/>
      <c r="X151" s="184"/>
      <c r="Y151" s="184"/>
      <c r="Z151" s="184"/>
      <c r="AA151" s="184"/>
      <c r="AB151" s="183"/>
      <c r="AC151" s="183"/>
      <c r="AD151" s="183"/>
      <c r="AE151" s="183"/>
      <c r="AF151" s="183"/>
      <c r="AG151" s="183"/>
      <c r="AH151" s="183"/>
      <c r="AI151" s="183"/>
      <c r="AJ151" s="183"/>
      <c r="AK151" s="183"/>
      <c r="AL151" s="183"/>
      <c r="AM151" s="183"/>
      <c r="AN151" s="183"/>
      <c r="AO151" s="184"/>
      <c r="AP151" s="184"/>
      <c r="AQ151" s="184"/>
      <c r="AR151" s="184"/>
      <c r="AS151" s="184"/>
      <c r="AT151" s="184"/>
      <c r="AU151" s="184"/>
      <c r="AV151" s="184"/>
      <c r="AW151" s="184"/>
      <c r="AX151" s="184"/>
      <c r="AY151" s="184"/>
      <c r="AZ151" s="184"/>
      <c r="BA151" s="184"/>
    </row>
    <row r="152" spans="1:58" ht="15" customHeight="1">
      <c r="B152" s="183"/>
      <c r="C152" s="183"/>
      <c r="D152" s="183"/>
      <c r="E152" s="183"/>
      <c r="F152" s="183"/>
      <c r="G152" s="183"/>
      <c r="H152" s="183"/>
      <c r="I152" s="183"/>
      <c r="J152" s="183"/>
      <c r="K152" s="183"/>
      <c r="L152" s="183"/>
      <c r="M152" s="183"/>
      <c r="N152" s="183"/>
      <c r="O152" s="184"/>
      <c r="P152" s="184"/>
      <c r="Q152" s="184"/>
      <c r="R152" s="184"/>
      <c r="S152" s="184"/>
      <c r="T152" s="184"/>
      <c r="U152" s="184"/>
      <c r="V152" s="184"/>
      <c r="W152" s="184"/>
      <c r="X152" s="184"/>
      <c r="Y152" s="184"/>
      <c r="Z152" s="184"/>
      <c r="AA152" s="184"/>
      <c r="AB152" s="183"/>
      <c r="AC152" s="183"/>
      <c r="AD152" s="183"/>
      <c r="AE152" s="183"/>
      <c r="AF152" s="183"/>
      <c r="AG152" s="183"/>
      <c r="AH152" s="183"/>
      <c r="AI152" s="183"/>
      <c r="AJ152" s="183"/>
      <c r="AK152" s="183"/>
      <c r="AL152" s="183"/>
      <c r="AM152" s="183"/>
      <c r="AN152" s="183"/>
      <c r="AO152" s="184"/>
      <c r="AP152" s="184"/>
      <c r="AQ152" s="184"/>
      <c r="AR152" s="184"/>
      <c r="AS152" s="184"/>
      <c r="AT152" s="184"/>
      <c r="AU152" s="184"/>
      <c r="AV152" s="184"/>
      <c r="AW152" s="184"/>
      <c r="AX152" s="184"/>
      <c r="AY152" s="184"/>
      <c r="AZ152" s="184"/>
      <c r="BA152" s="184"/>
    </row>
    <row r="153" spans="1:58" ht="15" customHeight="1">
      <c r="B153" s="175" t="s">
        <v>105</v>
      </c>
      <c r="C153" s="175"/>
      <c r="D153" s="175"/>
      <c r="E153" s="175"/>
      <c r="F153" s="175"/>
      <c r="G153" s="175"/>
      <c r="H153" s="175"/>
      <c r="I153" s="175"/>
      <c r="J153" s="175"/>
      <c r="K153" s="175"/>
      <c r="L153" s="175"/>
      <c r="M153" s="175"/>
      <c r="N153" s="175"/>
      <c r="O153" s="176">
        <f>SUM(O149:AA151)</f>
        <v>0</v>
      </c>
      <c r="P153" s="176"/>
      <c r="Q153" s="176"/>
      <c r="R153" s="176"/>
      <c r="S153" s="176"/>
      <c r="T153" s="176"/>
      <c r="U153" s="176"/>
      <c r="V153" s="176"/>
      <c r="W153" s="176"/>
      <c r="X153" s="176"/>
      <c r="Y153" s="176"/>
      <c r="Z153" s="176"/>
      <c r="AA153" s="176"/>
      <c r="AB153" s="175" t="s">
        <v>106</v>
      </c>
      <c r="AC153" s="175"/>
      <c r="AD153" s="175"/>
      <c r="AE153" s="175"/>
      <c r="AF153" s="175"/>
      <c r="AG153" s="175"/>
      <c r="AH153" s="175"/>
      <c r="AI153" s="175"/>
      <c r="AJ153" s="175"/>
      <c r="AK153" s="175"/>
      <c r="AL153" s="175"/>
      <c r="AM153" s="175"/>
      <c r="AN153" s="175"/>
      <c r="AO153" s="176">
        <f>SUM(AO149:BA150)</f>
        <v>43627639</v>
      </c>
      <c r="AP153" s="176"/>
      <c r="AQ153" s="176"/>
      <c r="AR153" s="176"/>
      <c r="AS153" s="176"/>
      <c r="AT153" s="176"/>
      <c r="AU153" s="176"/>
      <c r="AV153" s="176"/>
      <c r="AW153" s="176"/>
      <c r="AX153" s="176"/>
      <c r="AY153" s="176"/>
      <c r="AZ153" s="176"/>
      <c r="BA153" s="176"/>
    </row>
    <row r="154" spans="1:58" ht="15" customHeight="1">
      <c r="B154" s="183"/>
      <c r="C154" s="183"/>
      <c r="D154" s="183"/>
      <c r="E154" s="183"/>
      <c r="F154" s="183"/>
      <c r="G154" s="183"/>
      <c r="H154" s="183"/>
      <c r="I154" s="183"/>
      <c r="J154" s="183"/>
      <c r="K154" s="183"/>
      <c r="L154" s="183"/>
      <c r="M154" s="183"/>
      <c r="N154" s="183"/>
      <c r="O154" s="183"/>
      <c r="P154" s="183"/>
      <c r="Q154" s="183"/>
      <c r="R154" s="183"/>
      <c r="S154" s="183"/>
      <c r="T154" s="183"/>
      <c r="U154" s="183"/>
      <c r="V154" s="183"/>
      <c r="W154" s="183"/>
      <c r="X154" s="183"/>
      <c r="Y154" s="183"/>
      <c r="Z154" s="183"/>
      <c r="AA154" s="183"/>
      <c r="AB154" s="183"/>
      <c r="AC154" s="183"/>
      <c r="AD154" s="183"/>
      <c r="AE154" s="183"/>
      <c r="AF154" s="183"/>
      <c r="AG154" s="183"/>
      <c r="AH154" s="183"/>
      <c r="AI154" s="183"/>
      <c r="AJ154" s="183"/>
      <c r="AK154" s="183"/>
      <c r="AL154" s="183"/>
      <c r="AM154" s="183"/>
      <c r="AN154" s="183"/>
      <c r="AO154" s="183"/>
      <c r="AP154" s="183"/>
      <c r="AQ154" s="183"/>
      <c r="AR154" s="183"/>
      <c r="AS154" s="183"/>
      <c r="AT154" s="183"/>
      <c r="AU154" s="183"/>
      <c r="AV154" s="183"/>
      <c r="AW154" s="183"/>
      <c r="AX154" s="183"/>
      <c r="AY154" s="183"/>
      <c r="AZ154" s="183"/>
      <c r="BA154" s="183"/>
    </row>
    <row r="155" spans="1:58" ht="15" customHeight="1">
      <c r="B155" s="183" t="s">
        <v>107</v>
      </c>
      <c r="C155" s="183"/>
      <c r="D155" s="183"/>
      <c r="E155" s="183"/>
      <c r="F155" s="183"/>
      <c r="G155" s="183"/>
      <c r="H155" s="183"/>
      <c r="I155" s="183"/>
      <c r="J155" s="183"/>
      <c r="K155" s="183"/>
      <c r="L155" s="183"/>
      <c r="M155" s="183"/>
      <c r="N155" s="183"/>
      <c r="O155" s="184"/>
      <c r="P155" s="184"/>
      <c r="Q155" s="184"/>
      <c r="R155" s="184"/>
      <c r="S155" s="184"/>
      <c r="T155" s="184"/>
      <c r="U155" s="184"/>
      <c r="V155" s="184"/>
      <c r="W155" s="184"/>
      <c r="X155" s="184"/>
      <c r="Y155" s="184"/>
      <c r="Z155" s="184"/>
      <c r="AA155" s="184"/>
      <c r="AB155" s="183" t="s">
        <v>108</v>
      </c>
      <c r="AC155" s="183"/>
      <c r="AD155" s="183"/>
      <c r="AE155" s="183"/>
      <c r="AF155" s="183"/>
      <c r="AG155" s="183"/>
      <c r="AH155" s="183"/>
      <c r="AI155" s="183"/>
      <c r="AJ155" s="183"/>
      <c r="AK155" s="183"/>
      <c r="AL155" s="183"/>
      <c r="AM155" s="183"/>
      <c r="AN155" s="183"/>
      <c r="AO155" s="184"/>
      <c r="AP155" s="184"/>
      <c r="AQ155" s="184"/>
      <c r="AR155" s="184"/>
      <c r="AS155" s="184"/>
      <c r="AT155" s="184"/>
      <c r="AU155" s="184"/>
      <c r="AV155" s="184"/>
      <c r="AW155" s="184"/>
      <c r="AX155" s="184"/>
      <c r="AY155" s="184"/>
      <c r="AZ155" s="184"/>
      <c r="BA155" s="184"/>
    </row>
    <row r="156" spans="1:58" ht="15" customHeight="1">
      <c r="B156" s="183" t="s">
        <v>109</v>
      </c>
      <c r="C156" s="183"/>
      <c r="D156" s="183"/>
      <c r="E156" s="183"/>
      <c r="F156" s="183"/>
      <c r="G156" s="183"/>
      <c r="H156" s="183"/>
      <c r="I156" s="183"/>
      <c r="J156" s="183"/>
      <c r="K156" s="183"/>
      <c r="L156" s="183"/>
      <c r="M156" s="183"/>
      <c r="N156" s="183"/>
      <c r="O156" s="184"/>
      <c r="P156" s="184"/>
      <c r="Q156" s="184"/>
      <c r="R156" s="184"/>
      <c r="S156" s="184"/>
      <c r="T156" s="184"/>
      <c r="U156" s="184"/>
      <c r="V156" s="184"/>
      <c r="W156" s="184"/>
      <c r="X156" s="184"/>
      <c r="Y156" s="184"/>
      <c r="Z156" s="184"/>
      <c r="AA156" s="184"/>
      <c r="AB156" s="183" t="s">
        <v>110</v>
      </c>
      <c r="AC156" s="183"/>
      <c r="AD156" s="183"/>
      <c r="AE156" s="183"/>
      <c r="AF156" s="183"/>
      <c r="AG156" s="183"/>
      <c r="AH156" s="183"/>
      <c r="AI156" s="183"/>
      <c r="AJ156" s="183"/>
      <c r="AK156" s="183"/>
      <c r="AL156" s="183"/>
      <c r="AM156" s="183"/>
      <c r="AN156" s="183"/>
      <c r="AO156" s="184">
        <f>O143</f>
        <v>-6352914.3863063939</v>
      </c>
      <c r="AP156" s="184"/>
      <c r="AQ156" s="184"/>
      <c r="AR156" s="184"/>
      <c r="AS156" s="184"/>
      <c r="AT156" s="184"/>
      <c r="AU156" s="184"/>
      <c r="AV156" s="184"/>
      <c r="AW156" s="184"/>
      <c r="AX156" s="184"/>
      <c r="AY156" s="184"/>
      <c r="AZ156" s="184"/>
      <c r="BA156" s="184"/>
    </row>
    <row r="157" spans="1:58" ht="15" customHeight="1">
      <c r="B157" s="183"/>
      <c r="C157" s="183"/>
      <c r="D157" s="183"/>
      <c r="E157" s="183"/>
      <c r="F157" s="183"/>
      <c r="G157" s="183"/>
      <c r="H157" s="183"/>
      <c r="I157" s="183"/>
      <c r="J157" s="183"/>
      <c r="K157" s="183"/>
      <c r="L157" s="183"/>
      <c r="M157" s="183"/>
      <c r="N157" s="183"/>
      <c r="O157" s="184"/>
      <c r="P157" s="184"/>
      <c r="Q157" s="184"/>
      <c r="R157" s="184"/>
      <c r="S157" s="184"/>
      <c r="T157" s="184"/>
      <c r="U157" s="184"/>
      <c r="V157" s="184"/>
      <c r="W157" s="184"/>
      <c r="X157" s="184"/>
      <c r="Y157" s="184"/>
      <c r="Z157" s="184"/>
      <c r="AA157" s="184"/>
      <c r="AB157" s="183"/>
      <c r="AC157" s="183"/>
      <c r="AD157" s="183"/>
      <c r="AE157" s="183"/>
      <c r="AF157" s="183"/>
      <c r="AG157" s="183"/>
      <c r="AH157" s="183"/>
      <c r="AI157" s="183"/>
      <c r="AJ157" s="183"/>
      <c r="AK157" s="183"/>
      <c r="AL157" s="183"/>
      <c r="AM157" s="183"/>
      <c r="AN157" s="183"/>
      <c r="AO157" s="184"/>
      <c r="AP157" s="184"/>
      <c r="AQ157" s="184"/>
      <c r="AR157" s="184"/>
      <c r="AS157" s="184"/>
      <c r="AT157" s="184"/>
      <c r="AU157" s="184"/>
      <c r="AV157" s="184"/>
      <c r="AW157" s="184"/>
      <c r="AX157" s="184"/>
      <c r="AY157" s="184"/>
      <c r="AZ157" s="184"/>
      <c r="BA157" s="184"/>
    </row>
    <row r="158" spans="1:58" ht="15" customHeight="1">
      <c r="B158" s="183"/>
      <c r="C158" s="183"/>
      <c r="D158" s="183"/>
      <c r="E158" s="183"/>
      <c r="F158" s="183"/>
      <c r="G158" s="183"/>
      <c r="H158" s="183"/>
      <c r="I158" s="183"/>
      <c r="J158" s="183"/>
      <c r="K158" s="183"/>
      <c r="L158" s="183"/>
      <c r="M158" s="183"/>
      <c r="N158" s="183"/>
      <c r="O158" s="184"/>
      <c r="P158" s="184"/>
      <c r="Q158" s="184"/>
      <c r="R158" s="184"/>
      <c r="S158" s="184"/>
      <c r="T158" s="184"/>
      <c r="U158" s="184"/>
      <c r="V158" s="184"/>
      <c r="W158" s="184"/>
      <c r="X158" s="184"/>
      <c r="Y158" s="184"/>
      <c r="Z158" s="184"/>
      <c r="AA158" s="184"/>
      <c r="AB158" s="183"/>
      <c r="AC158" s="183"/>
      <c r="AD158" s="183"/>
      <c r="AE158" s="183"/>
      <c r="AF158" s="183"/>
      <c r="AG158" s="183"/>
      <c r="AH158" s="183"/>
      <c r="AI158" s="183"/>
      <c r="AJ158" s="183"/>
      <c r="AK158" s="183"/>
      <c r="AL158" s="183"/>
      <c r="AM158" s="183"/>
      <c r="AN158" s="183"/>
      <c r="AO158" s="184"/>
      <c r="AP158" s="184"/>
      <c r="AQ158" s="184"/>
      <c r="AR158" s="184"/>
      <c r="AS158" s="184"/>
      <c r="AT158" s="184"/>
      <c r="AU158" s="184"/>
      <c r="AV158" s="184"/>
      <c r="AW158" s="184"/>
      <c r="AX158" s="184"/>
      <c r="AY158" s="184"/>
      <c r="AZ158" s="184"/>
      <c r="BA158" s="184"/>
    </row>
    <row r="159" spans="1:58" ht="15" customHeight="1">
      <c r="B159" s="175" t="s">
        <v>111</v>
      </c>
      <c r="C159" s="175"/>
      <c r="D159" s="175"/>
      <c r="E159" s="175"/>
      <c r="F159" s="175"/>
      <c r="G159" s="175"/>
      <c r="H159" s="175"/>
      <c r="I159" s="175"/>
      <c r="J159" s="175"/>
      <c r="K159" s="175"/>
      <c r="L159" s="175"/>
      <c r="M159" s="175"/>
      <c r="N159" s="175"/>
      <c r="O159" s="176">
        <f>SUM(O155:AA157)</f>
        <v>0</v>
      </c>
      <c r="P159" s="176"/>
      <c r="Q159" s="176"/>
      <c r="R159" s="176"/>
      <c r="S159" s="176"/>
      <c r="T159" s="176"/>
      <c r="U159" s="176"/>
      <c r="V159" s="176"/>
      <c r="W159" s="176"/>
      <c r="X159" s="176"/>
      <c r="Y159" s="176"/>
      <c r="Z159" s="176"/>
      <c r="AA159" s="176"/>
      <c r="AB159" s="175" t="s">
        <v>108</v>
      </c>
      <c r="AC159" s="175"/>
      <c r="AD159" s="175"/>
      <c r="AE159" s="175"/>
      <c r="AF159" s="175"/>
      <c r="AG159" s="175"/>
      <c r="AH159" s="175"/>
      <c r="AI159" s="175"/>
      <c r="AJ159" s="175"/>
      <c r="AK159" s="175"/>
      <c r="AL159" s="175"/>
      <c r="AM159" s="175"/>
      <c r="AN159" s="175"/>
      <c r="AO159" s="176">
        <f>SUM(AO155:BA157)</f>
        <v>-6352914.3863063939</v>
      </c>
      <c r="AP159" s="176"/>
      <c r="AQ159" s="176"/>
      <c r="AR159" s="176"/>
      <c r="AS159" s="176"/>
      <c r="AT159" s="176"/>
      <c r="AU159" s="176"/>
      <c r="AV159" s="176"/>
      <c r="AW159" s="176"/>
      <c r="AX159" s="176"/>
      <c r="AY159" s="176"/>
      <c r="AZ159" s="176"/>
      <c r="BA159" s="176"/>
    </row>
    <row r="160" spans="1:58" ht="15" customHeight="1">
      <c r="B160" s="175"/>
      <c r="C160" s="175"/>
      <c r="D160" s="175"/>
      <c r="E160" s="175"/>
      <c r="F160" s="175"/>
      <c r="G160" s="175"/>
      <c r="H160" s="175"/>
      <c r="I160" s="175"/>
      <c r="J160" s="175"/>
      <c r="K160" s="175"/>
      <c r="L160" s="175"/>
      <c r="M160" s="175"/>
      <c r="N160" s="175"/>
      <c r="O160" s="176"/>
      <c r="P160" s="176"/>
      <c r="Q160" s="176"/>
      <c r="R160" s="176"/>
      <c r="S160" s="176"/>
      <c r="T160" s="176"/>
      <c r="U160" s="176"/>
      <c r="V160" s="176"/>
      <c r="W160" s="176"/>
      <c r="X160" s="176"/>
      <c r="Y160" s="176"/>
      <c r="Z160" s="176"/>
      <c r="AA160" s="176"/>
      <c r="AB160" s="175"/>
      <c r="AC160" s="175"/>
      <c r="AD160" s="175"/>
      <c r="AE160" s="175"/>
      <c r="AF160" s="175"/>
      <c r="AG160" s="175"/>
      <c r="AH160" s="175"/>
      <c r="AI160" s="175"/>
      <c r="AJ160" s="175"/>
      <c r="AK160" s="175"/>
      <c r="AL160" s="175"/>
      <c r="AM160" s="175"/>
      <c r="AN160" s="175"/>
      <c r="AO160" s="176">
        <f>O161-AO161</f>
        <v>-37274724.61369361</v>
      </c>
      <c r="AP160" s="176"/>
      <c r="AQ160" s="176"/>
      <c r="AR160" s="176"/>
      <c r="AS160" s="176"/>
      <c r="AT160" s="176"/>
      <c r="AU160" s="176"/>
      <c r="AV160" s="176"/>
      <c r="AW160" s="176"/>
      <c r="AX160" s="176"/>
      <c r="AY160" s="176"/>
      <c r="AZ160" s="176"/>
      <c r="BA160" s="176"/>
    </row>
    <row r="161" spans="2:53" ht="15" customHeight="1">
      <c r="B161" s="175" t="s">
        <v>112</v>
      </c>
      <c r="C161" s="175"/>
      <c r="D161" s="175"/>
      <c r="E161" s="175"/>
      <c r="F161" s="175"/>
      <c r="G161" s="175"/>
      <c r="H161" s="175"/>
      <c r="I161" s="175"/>
      <c r="J161" s="175"/>
      <c r="K161" s="175"/>
      <c r="L161" s="175"/>
      <c r="M161" s="175"/>
      <c r="N161" s="175"/>
      <c r="O161" s="176">
        <f>O159+O153</f>
        <v>0</v>
      </c>
      <c r="P161" s="176"/>
      <c r="Q161" s="176"/>
      <c r="R161" s="176"/>
      <c r="S161" s="176"/>
      <c r="T161" s="176"/>
      <c r="U161" s="176"/>
      <c r="V161" s="176"/>
      <c r="W161" s="176"/>
      <c r="X161" s="176"/>
      <c r="Y161" s="176"/>
      <c r="Z161" s="176"/>
      <c r="AA161" s="176"/>
      <c r="AB161" s="175" t="s">
        <v>113</v>
      </c>
      <c r="AC161" s="175"/>
      <c r="AD161" s="175"/>
      <c r="AE161" s="175"/>
      <c r="AF161" s="175"/>
      <c r="AG161" s="175"/>
      <c r="AH161" s="175"/>
      <c r="AI161" s="175"/>
      <c r="AJ161" s="175"/>
      <c r="AK161" s="175"/>
      <c r="AL161" s="175"/>
      <c r="AM161" s="175"/>
      <c r="AN161" s="175"/>
      <c r="AO161" s="176">
        <f>AO159+AO153</f>
        <v>37274724.61369361</v>
      </c>
      <c r="AP161" s="176"/>
      <c r="AQ161" s="176"/>
      <c r="AR161" s="176"/>
      <c r="AS161" s="176"/>
      <c r="AT161" s="176"/>
      <c r="AU161" s="176"/>
      <c r="AV161" s="176"/>
      <c r="AW161" s="176"/>
      <c r="AX161" s="176"/>
      <c r="AY161" s="176"/>
      <c r="AZ161" s="176"/>
      <c r="BA161" s="176"/>
    </row>
    <row r="162" spans="2:53" ht="15" customHeight="1">
      <c r="B162" s="20"/>
      <c r="C162" s="20"/>
      <c r="D162" s="20"/>
      <c r="E162" s="20"/>
      <c r="F162" s="20"/>
      <c r="G162" s="20"/>
      <c r="H162" s="20"/>
      <c r="I162" s="20"/>
      <c r="J162" s="20"/>
      <c r="K162" s="20"/>
      <c r="L162" s="20"/>
      <c r="M162" s="20"/>
      <c r="N162" s="20"/>
      <c r="O162" s="21"/>
      <c r="P162" s="21"/>
      <c r="Q162" s="21"/>
      <c r="R162" s="21"/>
      <c r="S162" s="21"/>
      <c r="T162" s="21"/>
      <c r="U162" s="21"/>
      <c r="V162" s="21"/>
      <c r="W162" s="21"/>
      <c r="X162" s="21"/>
      <c r="Y162" s="21"/>
      <c r="Z162" s="21"/>
      <c r="AA162" s="21"/>
      <c r="AB162" s="20"/>
      <c r="AC162" s="20"/>
      <c r="AD162" s="20"/>
      <c r="AE162" s="20"/>
      <c r="AF162" s="20"/>
      <c r="AG162" s="20"/>
      <c r="AH162" s="20"/>
      <c r="AI162" s="20"/>
      <c r="AJ162" s="20"/>
      <c r="AK162" s="20"/>
      <c r="AL162" s="20"/>
      <c r="AM162" s="20"/>
      <c r="AN162" s="20"/>
      <c r="AO162" s="21"/>
      <c r="AP162" s="21"/>
      <c r="AQ162" s="21"/>
      <c r="AR162" s="21"/>
      <c r="AS162" s="21"/>
      <c r="AT162" s="21"/>
      <c r="AU162" s="21"/>
      <c r="AV162" s="21"/>
      <c r="AW162" s="21"/>
      <c r="AX162" s="21"/>
      <c r="AY162" s="21"/>
      <c r="AZ162" s="21"/>
      <c r="BA162" s="21"/>
    </row>
    <row r="163" spans="2:53" ht="15" customHeight="1">
      <c r="B163" s="5" t="s">
        <v>119</v>
      </c>
    </row>
    <row r="164" spans="2:53" ht="15" customHeight="1">
      <c r="B164" s="72" t="s">
        <v>114</v>
      </c>
      <c r="C164" s="69"/>
      <c r="D164" s="69"/>
      <c r="E164" s="69"/>
      <c r="F164" s="69"/>
      <c r="G164" s="69"/>
      <c r="H164" s="69"/>
      <c r="I164" s="69"/>
      <c r="J164" s="69" t="s">
        <v>11</v>
      </c>
      <c r="K164" s="69"/>
      <c r="L164" s="189" t="e">
        <f>-O150/Y139*30</f>
        <v>#DIV/0!</v>
      </c>
      <c r="M164" s="189"/>
      <c r="N164" s="69" t="s">
        <v>68</v>
      </c>
      <c r="O164" s="69"/>
      <c r="P164" s="73"/>
      <c r="R164" s="72" t="s">
        <v>115</v>
      </c>
      <c r="S164" s="69"/>
      <c r="T164" s="69"/>
      <c r="U164" s="69"/>
      <c r="V164" s="69"/>
      <c r="W164" s="69"/>
      <c r="X164" s="69"/>
      <c r="Y164" s="69"/>
      <c r="Z164" s="69" t="s">
        <v>11</v>
      </c>
      <c r="AA164" s="69"/>
      <c r="AB164" s="189">
        <f>AR114</f>
        <v>0</v>
      </c>
      <c r="AC164" s="189"/>
      <c r="AD164" s="69" t="s">
        <v>68</v>
      </c>
      <c r="AE164" s="69"/>
      <c r="AF164" s="73"/>
      <c r="AH164" s="72" t="s">
        <v>116</v>
      </c>
      <c r="AI164" s="69"/>
      <c r="AJ164" s="69"/>
      <c r="AK164" s="69"/>
      <c r="AL164" s="69"/>
      <c r="AM164" s="69"/>
      <c r="AN164" s="69"/>
      <c r="AO164" s="69"/>
      <c r="AP164" s="69" t="s">
        <v>11</v>
      </c>
      <c r="AQ164" s="69"/>
      <c r="AR164" s="189">
        <f>AR105</f>
        <v>0</v>
      </c>
      <c r="AS164" s="189"/>
      <c r="AT164" s="69" t="s">
        <v>68</v>
      </c>
      <c r="AU164" s="69"/>
      <c r="AV164" s="73"/>
    </row>
    <row r="165" spans="2:53" ht="15" customHeight="1"/>
    <row r="166" spans="2:53" ht="15" customHeight="1">
      <c r="B166" s="274" t="s">
        <v>154</v>
      </c>
      <c r="C166" s="181"/>
      <c r="D166" s="181"/>
      <c r="E166" s="181"/>
      <c r="F166" s="181"/>
      <c r="G166" s="181"/>
      <c r="H166" s="181"/>
      <c r="I166" s="181"/>
      <c r="J166" s="181"/>
      <c r="K166" s="181"/>
      <c r="L166" s="181"/>
      <c r="M166" s="181"/>
      <c r="N166" s="31"/>
      <c r="O166" s="31" t="s">
        <v>11</v>
      </c>
      <c r="P166" s="31"/>
      <c r="Q166" s="32" t="s">
        <v>164</v>
      </c>
      <c r="R166" s="24"/>
      <c r="S166" s="24"/>
      <c r="T166" s="24"/>
      <c r="U166" s="24"/>
      <c r="V166" s="24"/>
      <c r="W166" s="24"/>
      <c r="X166" s="24"/>
      <c r="Y166" s="24"/>
      <c r="Z166" s="24"/>
      <c r="AA166" s="181" t="s">
        <v>84</v>
      </c>
      <c r="AB166" s="181"/>
      <c r="AC166" s="181" t="s">
        <v>121</v>
      </c>
      <c r="AD166" s="181"/>
      <c r="AE166" s="181"/>
      <c r="AF166" s="181" t="s">
        <v>117</v>
      </c>
      <c r="AG166" s="181"/>
      <c r="AH166" s="177" t="e">
        <f>(L164+AB164-AR164)/30*(-Y139)</f>
        <v>#DIV/0!</v>
      </c>
      <c r="AI166" s="177"/>
      <c r="AJ166" s="177"/>
      <c r="AK166" s="177"/>
      <c r="AL166" s="177"/>
      <c r="AM166" s="177"/>
      <c r="AN166" s="177"/>
      <c r="AO166" s="177"/>
      <c r="AP166" s="177"/>
      <c r="AQ166" s="178"/>
    </row>
    <row r="167" spans="2:53" ht="15" customHeight="1">
      <c r="B167" s="27" t="s">
        <v>120</v>
      </c>
      <c r="C167" s="19"/>
      <c r="D167" s="19"/>
      <c r="E167" s="19"/>
      <c r="F167" s="19"/>
      <c r="G167" s="19"/>
      <c r="H167" s="19"/>
      <c r="I167" s="19"/>
      <c r="J167" s="19"/>
      <c r="K167" s="19"/>
      <c r="L167" s="35"/>
      <c r="M167" s="35"/>
      <c r="N167" s="35"/>
      <c r="O167" s="35"/>
      <c r="P167" s="35"/>
      <c r="Q167" s="190">
        <v>30</v>
      </c>
      <c r="R167" s="190"/>
      <c r="S167" s="190"/>
      <c r="T167" s="190"/>
      <c r="U167" s="190"/>
      <c r="V167" s="190"/>
      <c r="W167" s="190"/>
      <c r="X167" s="190"/>
      <c r="Y167" s="190"/>
      <c r="Z167" s="190"/>
      <c r="AA167" s="182"/>
      <c r="AB167" s="182"/>
      <c r="AC167" s="182"/>
      <c r="AD167" s="182"/>
      <c r="AE167" s="182"/>
      <c r="AF167" s="182"/>
      <c r="AG167" s="182"/>
      <c r="AH167" s="179"/>
      <c r="AI167" s="179"/>
      <c r="AJ167" s="179"/>
      <c r="AK167" s="179"/>
      <c r="AL167" s="179"/>
      <c r="AM167" s="179"/>
      <c r="AN167" s="179"/>
      <c r="AO167" s="179"/>
      <c r="AP167" s="179"/>
      <c r="AQ167" s="180"/>
    </row>
    <row r="168" spans="2:53" ht="15" customHeight="1">
      <c r="B168" s="25" t="s">
        <v>165</v>
      </c>
      <c r="L168" s="2"/>
      <c r="M168" s="2"/>
      <c r="N168" s="2"/>
      <c r="O168" s="2"/>
      <c r="P168" s="2"/>
      <c r="Q168" s="2"/>
      <c r="AQ168" s="26"/>
    </row>
    <row r="169" spans="2:53" ht="15" customHeight="1">
      <c r="B169" s="33"/>
      <c r="C169" s="1" t="s">
        <v>122</v>
      </c>
      <c r="D169" s="1" t="s">
        <v>197</v>
      </c>
      <c r="L169" s="2"/>
      <c r="M169" s="2"/>
      <c r="N169" s="2"/>
      <c r="O169" s="2"/>
      <c r="P169" s="2"/>
      <c r="Q169" s="30" t="s">
        <v>11</v>
      </c>
      <c r="R169" s="150">
        <v>0</v>
      </c>
      <c r="S169" s="150"/>
      <c r="T169" s="150"/>
      <c r="U169" s="150"/>
      <c r="V169" s="150"/>
      <c r="W169" s="150"/>
      <c r="X169" s="150"/>
      <c r="Y169" s="150"/>
      <c r="Z169" s="150"/>
      <c r="AA169" s="150"/>
      <c r="AB169" s="150"/>
      <c r="AQ169" s="26"/>
    </row>
    <row r="170" spans="2:53" ht="15" customHeight="1">
      <c r="B170" s="33"/>
      <c r="C170" s="1" t="s">
        <v>122</v>
      </c>
      <c r="D170" s="1" t="s">
        <v>198</v>
      </c>
      <c r="L170" s="2"/>
      <c r="M170" s="2"/>
      <c r="N170" s="2"/>
      <c r="O170" s="2"/>
      <c r="P170" s="2"/>
      <c r="Q170" s="30" t="s">
        <v>11</v>
      </c>
      <c r="R170" s="150">
        <v>0</v>
      </c>
      <c r="S170" s="150"/>
      <c r="T170" s="150"/>
      <c r="U170" s="150"/>
      <c r="V170" s="150"/>
      <c r="W170" s="150"/>
      <c r="X170" s="150"/>
      <c r="Y170" s="150"/>
      <c r="Z170" s="150"/>
      <c r="AA170" s="150"/>
      <c r="AB170" s="150"/>
      <c r="AQ170" s="26"/>
    </row>
    <row r="171" spans="2:53" ht="15" customHeight="1">
      <c r="B171" s="33"/>
      <c r="C171" s="1" t="s">
        <v>122</v>
      </c>
      <c r="D171" s="1" t="s">
        <v>161</v>
      </c>
      <c r="L171" s="2"/>
      <c r="M171" s="2"/>
      <c r="N171" s="2"/>
      <c r="O171" s="2"/>
      <c r="P171" s="2"/>
      <c r="Q171" s="30" t="s">
        <v>11</v>
      </c>
      <c r="R171" s="150">
        <v>0</v>
      </c>
      <c r="S171" s="150"/>
      <c r="T171" s="150"/>
      <c r="U171" s="150"/>
      <c r="V171" s="150"/>
      <c r="W171" s="150"/>
      <c r="X171" s="150"/>
      <c r="Y171" s="150"/>
      <c r="Z171" s="150"/>
      <c r="AA171" s="150"/>
      <c r="AB171" s="150"/>
      <c r="AQ171" s="26"/>
    </row>
    <row r="172" spans="2:53" ht="15" customHeight="1">
      <c r="B172" s="272" t="s">
        <v>120</v>
      </c>
      <c r="C172" s="273"/>
      <c r="D172" s="273"/>
      <c r="E172" s="273"/>
      <c r="F172" s="273"/>
      <c r="G172" s="273"/>
      <c r="H172" s="273"/>
      <c r="I172" s="273"/>
      <c r="J172" s="273"/>
      <c r="K172" s="273"/>
      <c r="L172" s="273"/>
      <c r="M172" s="273"/>
      <c r="N172" s="273"/>
      <c r="O172" s="273"/>
      <c r="P172" s="19"/>
      <c r="Q172" s="34" t="s">
        <v>11</v>
      </c>
      <c r="R172" s="35"/>
      <c r="S172" s="188" t="e">
        <f>AH166-R169-R170</f>
        <v>#DIV/0!</v>
      </c>
      <c r="T172" s="188"/>
      <c r="U172" s="188"/>
      <c r="V172" s="188"/>
      <c r="W172" s="188"/>
      <c r="X172" s="188"/>
      <c r="Y172" s="188"/>
      <c r="Z172" s="188"/>
      <c r="AA172" s="188"/>
      <c r="AB172" s="188"/>
      <c r="AC172" s="19"/>
      <c r="AD172" s="19"/>
      <c r="AE172" s="19"/>
      <c r="AF172" s="19"/>
      <c r="AG172" s="19"/>
      <c r="AH172" s="19"/>
      <c r="AI172" s="19"/>
      <c r="AJ172" s="19"/>
      <c r="AK172" s="19"/>
      <c r="AL172" s="19"/>
      <c r="AM172" s="19"/>
      <c r="AN172" s="19"/>
      <c r="AO172" s="19"/>
      <c r="AP172" s="19"/>
      <c r="AQ172" s="28"/>
    </row>
    <row r="173" spans="2:53" ht="15" customHeight="1">
      <c r="B173" s="5"/>
      <c r="L173" s="2"/>
      <c r="M173" s="2"/>
      <c r="N173" s="2"/>
      <c r="Q173" s="22"/>
      <c r="R173" s="2"/>
      <c r="S173" s="29"/>
      <c r="T173" s="29"/>
      <c r="U173" s="29"/>
      <c r="V173" s="29"/>
      <c r="W173" s="29"/>
      <c r="X173" s="29"/>
      <c r="Y173" s="29"/>
      <c r="Z173" s="29"/>
      <c r="AA173" s="29"/>
      <c r="AB173" s="29"/>
    </row>
    <row r="174" spans="2:53" ht="15" customHeight="1">
      <c r="B174" s="1" t="s">
        <v>123</v>
      </c>
    </row>
    <row r="175" spans="2:53" ht="15" customHeight="1">
      <c r="B175" s="18" t="s">
        <v>93</v>
      </c>
      <c r="C175" s="19"/>
      <c r="D175" s="19"/>
      <c r="E175" s="19"/>
      <c r="F175" s="19"/>
      <c r="G175" s="19"/>
      <c r="H175" s="19"/>
      <c r="I175" s="19"/>
      <c r="J175" s="19"/>
      <c r="K175" s="19"/>
      <c r="L175" s="165" t="s">
        <v>117</v>
      </c>
      <c r="M175" s="166">
        <f>O140</f>
        <v>0</v>
      </c>
      <c r="N175" s="166"/>
      <c r="O175" s="166"/>
      <c r="P175" s="166"/>
      <c r="Q175" s="166"/>
      <c r="R175" s="166"/>
      <c r="S175" s="166"/>
      <c r="T175" s="166"/>
      <c r="U175" s="166"/>
      <c r="V175" s="165" t="s">
        <v>117</v>
      </c>
      <c r="W175" s="167">
        <f>M175/M176</f>
        <v>0</v>
      </c>
      <c r="X175" s="167"/>
      <c r="Y175" s="167"/>
      <c r="Z175" s="167"/>
      <c r="AA175" s="167"/>
      <c r="AB175" s="168" t="s">
        <v>31</v>
      </c>
    </row>
    <row r="176" spans="2:53" ht="15" customHeight="1">
      <c r="B176" s="5" t="s">
        <v>118</v>
      </c>
      <c r="L176" s="165"/>
      <c r="M176" s="170">
        <f>AF77+AH88+P26</f>
        <v>7072914.3863063939</v>
      </c>
      <c r="N176" s="170"/>
      <c r="O176" s="170"/>
      <c r="P176" s="170"/>
      <c r="Q176" s="170"/>
      <c r="R176" s="170"/>
      <c r="S176" s="170"/>
      <c r="T176" s="170"/>
      <c r="U176" s="170"/>
      <c r="V176" s="165"/>
      <c r="W176" s="167"/>
      <c r="X176" s="167"/>
      <c r="Y176" s="167"/>
      <c r="Z176" s="167"/>
      <c r="AA176" s="167"/>
      <c r="AB176" s="169"/>
    </row>
    <row r="177" spans="2:28" ht="7.5" customHeight="1"/>
    <row r="178" spans="2:28" ht="15" customHeight="1">
      <c r="B178" s="1" t="s">
        <v>124</v>
      </c>
    </row>
    <row r="179" spans="2:28" ht="15" customHeight="1">
      <c r="B179" s="18" t="s">
        <v>93</v>
      </c>
      <c r="C179" s="19"/>
      <c r="D179" s="19"/>
      <c r="E179" s="19"/>
      <c r="F179" s="19"/>
      <c r="G179" s="19"/>
      <c r="H179" s="19"/>
      <c r="I179" s="19"/>
      <c r="J179" s="19"/>
      <c r="K179" s="19"/>
      <c r="L179" s="165" t="s">
        <v>117</v>
      </c>
      <c r="M179" s="166">
        <f>(M175*20%)+M175</f>
        <v>0</v>
      </c>
      <c r="N179" s="166"/>
      <c r="O179" s="166"/>
      <c r="P179" s="166"/>
      <c r="Q179" s="166"/>
      <c r="R179" s="166"/>
      <c r="S179" s="166"/>
      <c r="T179" s="166"/>
      <c r="U179" s="166"/>
      <c r="V179" s="165" t="s">
        <v>117</v>
      </c>
      <c r="W179" s="167">
        <f>M179/M180</f>
        <v>0</v>
      </c>
      <c r="X179" s="167"/>
      <c r="Y179" s="167"/>
      <c r="Z179" s="167"/>
      <c r="AA179" s="167"/>
      <c r="AB179" s="168" t="s">
        <v>31</v>
      </c>
    </row>
    <row r="180" spans="2:28" ht="15" customHeight="1">
      <c r="B180" s="5" t="s">
        <v>118</v>
      </c>
      <c r="L180" s="165"/>
      <c r="M180" s="170">
        <f>M176</f>
        <v>7072914.3863063939</v>
      </c>
      <c r="N180" s="170"/>
      <c r="O180" s="170"/>
      <c r="P180" s="170"/>
      <c r="Q180" s="170"/>
      <c r="R180" s="170"/>
      <c r="S180" s="170"/>
      <c r="T180" s="170"/>
      <c r="U180" s="170"/>
      <c r="V180" s="165"/>
      <c r="W180" s="167"/>
      <c r="X180" s="167"/>
      <c r="Y180" s="167"/>
      <c r="Z180" s="167"/>
      <c r="AA180" s="167"/>
      <c r="AB180" s="169"/>
    </row>
    <row r="181" spans="2:28" ht="15" customHeight="1"/>
    <row r="182" spans="2:28" ht="15" customHeight="1"/>
    <row r="183" spans="2:28" ht="15" customHeight="1"/>
    <row r="184" spans="2:28" ht="15" customHeight="1"/>
    <row r="185" spans="2:28" ht="15" customHeight="1"/>
    <row r="186" spans="2:28" ht="15" customHeight="1"/>
    <row r="187" spans="2:28" ht="15" customHeight="1"/>
    <row r="188" spans="2:28" ht="15" customHeight="1"/>
    <row r="189" spans="2:28" ht="15" customHeight="1"/>
    <row r="190" spans="2:28" ht="15" customHeight="1"/>
    <row r="191" spans="2:28" ht="15" customHeight="1"/>
    <row r="192" spans="2:28" ht="15" customHeight="1"/>
    <row r="193" spans="1:58" ht="15" customHeight="1"/>
    <row r="194" spans="1:58" ht="15" customHeight="1"/>
    <row r="195" spans="1:58" ht="15" customHeight="1"/>
    <row r="196" spans="1:58" ht="15" customHeight="1"/>
    <row r="197" spans="1:58" ht="15" customHeight="1" thickBot="1"/>
    <row r="198" spans="1:58" ht="15" customHeight="1" thickBot="1">
      <c r="A198" s="242" t="s">
        <v>177</v>
      </c>
      <c r="B198" s="243"/>
      <c r="C198" s="243"/>
      <c r="D198" s="243"/>
      <c r="E198" s="243"/>
      <c r="F198" s="243"/>
      <c r="G198" s="243"/>
      <c r="H198" s="243"/>
      <c r="I198" s="243"/>
      <c r="J198" s="243"/>
      <c r="K198" s="243"/>
      <c r="L198" s="243"/>
      <c r="M198" s="243"/>
      <c r="N198" s="243"/>
      <c r="O198" s="243"/>
      <c r="P198" s="243"/>
      <c r="Q198" s="243"/>
      <c r="R198" s="243"/>
      <c r="S198" s="243"/>
      <c r="T198" s="243"/>
      <c r="U198" s="243"/>
      <c r="V198" s="243"/>
      <c r="W198" s="243"/>
      <c r="X198" s="243"/>
      <c r="Y198" s="243"/>
      <c r="Z198" s="243"/>
      <c r="AA198" s="243"/>
      <c r="AB198" s="243"/>
      <c r="AC198" s="243"/>
      <c r="AD198" s="243"/>
      <c r="AE198" s="243"/>
      <c r="AF198" s="243"/>
      <c r="AG198" s="243"/>
      <c r="AH198" s="243"/>
      <c r="AI198" s="243"/>
      <c r="AJ198" s="243"/>
      <c r="AK198" s="243"/>
      <c r="AL198" s="243"/>
      <c r="AM198" s="243"/>
      <c r="AN198" s="243"/>
      <c r="AO198" s="243"/>
      <c r="AP198" s="243"/>
      <c r="AQ198" s="243"/>
      <c r="AR198" s="243"/>
      <c r="AS198" s="243"/>
      <c r="AT198" s="243"/>
      <c r="AU198" s="243"/>
      <c r="AV198" s="243"/>
      <c r="AW198" s="243"/>
      <c r="AX198" s="243"/>
      <c r="AY198" s="243"/>
      <c r="AZ198" s="243"/>
      <c r="BA198" s="243"/>
      <c r="BB198" s="243"/>
      <c r="BC198" s="243"/>
      <c r="BD198" s="243"/>
      <c r="BE198" s="243"/>
      <c r="BF198" s="244"/>
    </row>
    <row r="199" spans="1:58" ht="15" customHeight="1"/>
    <row r="200" spans="1:58" ht="15" customHeight="1">
      <c r="B200" s="1" t="s">
        <v>178</v>
      </c>
    </row>
    <row r="201" spans="1:58" ht="15" customHeight="1">
      <c r="B201" s="5" t="s">
        <v>179</v>
      </c>
    </row>
    <row r="202" spans="1:58" ht="15" customHeight="1">
      <c r="B202" s="1" t="s">
        <v>181</v>
      </c>
    </row>
    <row r="203" spans="1:58" ht="15" customHeight="1">
      <c r="B203" s="150">
        <f>O143</f>
        <v>-6352914.3863063939</v>
      </c>
      <c r="C203" s="150"/>
      <c r="D203" s="150"/>
      <c r="E203" s="150"/>
      <c r="F203" s="150"/>
      <c r="G203" s="150"/>
      <c r="H203" s="150"/>
      <c r="I203" s="150"/>
      <c r="J203" s="150"/>
      <c r="K203" s="150"/>
      <c r="L203" s="150"/>
      <c r="M203" s="1" t="s">
        <v>182</v>
      </c>
      <c r="AB203" s="151">
        <f>B203/2</f>
        <v>-3176457.1931531969</v>
      </c>
      <c r="AC203" s="152"/>
      <c r="AD203" s="152"/>
      <c r="AE203" s="152"/>
      <c r="AF203" s="152"/>
      <c r="AG203" s="152"/>
      <c r="AH203" s="152"/>
      <c r="AI203" s="152"/>
      <c r="AJ203" s="152"/>
      <c r="AK203" s="153"/>
      <c r="AM203" s="1" t="s">
        <v>189</v>
      </c>
    </row>
    <row r="204" spans="1:58" ht="15" customHeight="1">
      <c r="B204" s="1" t="s">
        <v>190</v>
      </c>
      <c r="AE204" s="154">
        <f>O144</f>
        <v>-7072914.3863063939</v>
      </c>
      <c r="AF204" s="154"/>
      <c r="AG204" s="154"/>
      <c r="AH204" s="154"/>
      <c r="AI204" s="154"/>
      <c r="AJ204" s="154"/>
      <c r="AK204" s="154"/>
      <c r="AL204" s="154"/>
      <c r="AM204" s="154"/>
      <c r="AN204" s="154"/>
    </row>
    <row r="205" spans="1:58" ht="15" customHeight="1"/>
    <row r="206" spans="1:58" ht="15" hidden="1" customHeight="1">
      <c r="B206" s="5" t="s">
        <v>180</v>
      </c>
    </row>
    <row r="207" spans="1:58" ht="15" hidden="1" customHeight="1">
      <c r="B207" s="71" t="s">
        <v>191</v>
      </c>
    </row>
    <row r="208" spans="1:58" ht="15" hidden="1" customHeight="1">
      <c r="B208" s="71" t="s">
        <v>192</v>
      </c>
    </row>
    <row r="209" spans="2:78" ht="15" hidden="1" customHeight="1"/>
    <row r="210" spans="2:78" ht="15" customHeight="1">
      <c r="B210" s="1" t="s">
        <v>183</v>
      </c>
      <c r="BE210" s="36"/>
      <c r="BF210" s="36"/>
      <c r="BG210" s="36"/>
      <c r="BH210" s="36"/>
      <c r="BI210" s="36"/>
      <c r="BJ210" s="36"/>
      <c r="BK210" s="36"/>
      <c r="BL210" s="36"/>
      <c r="BM210" s="36"/>
      <c r="BN210" s="36"/>
      <c r="BO210" s="36"/>
      <c r="BP210" s="36"/>
      <c r="BQ210" s="36"/>
      <c r="BR210" s="36"/>
      <c r="BS210" s="36"/>
      <c r="BT210" s="36"/>
      <c r="BU210" s="36"/>
      <c r="BV210" s="36"/>
      <c r="BW210" s="36"/>
      <c r="BX210" s="36"/>
      <c r="BY210" s="36"/>
      <c r="BZ210" s="36"/>
    </row>
    <row r="211" spans="2:78" s="36" customFormat="1" ht="15" customHeight="1">
      <c r="D211" s="155"/>
      <c r="E211" s="156"/>
      <c r="F211" s="36" t="s">
        <v>158</v>
      </c>
      <c r="M211" s="36" t="s">
        <v>185</v>
      </c>
      <c r="S211" s="159" t="e">
        <f>P23/S172*100</f>
        <v>#DIV/0!</v>
      </c>
      <c r="T211" s="160"/>
      <c r="U211" s="161"/>
      <c r="V211" s="1" t="s">
        <v>27</v>
      </c>
      <c r="X211" s="36" t="s">
        <v>160</v>
      </c>
    </row>
    <row r="212" spans="2:78" ht="5.0999999999999996" customHeight="1"/>
    <row r="213" spans="2:78" ht="15" customHeight="1">
      <c r="D213" s="157" t="s">
        <v>196</v>
      </c>
      <c r="E213" s="158"/>
      <c r="F213" s="36" t="s">
        <v>184</v>
      </c>
      <c r="G213" s="36"/>
      <c r="H213" s="36"/>
      <c r="I213" s="36"/>
      <c r="J213" s="36"/>
      <c r="K213" s="36"/>
    </row>
    <row r="214" spans="2:78" ht="5.0999999999999996" customHeight="1"/>
    <row r="215" spans="2:78" ht="15" customHeight="1">
      <c r="D215" s="155"/>
      <c r="E215" s="156"/>
      <c r="F215" s="36" t="s">
        <v>159</v>
      </c>
      <c r="G215" s="36"/>
      <c r="H215" s="36"/>
      <c r="I215" s="36"/>
      <c r="J215" s="36"/>
      <c r="K215" s="36"/>
    </row>
    <row r="216" spans="2:78" ht="15" customHeight="1"/>
    <row r="217" spans="2:78" ht="15" customHeight="1">
      <c r="B217" s="1" t="s">
        <v>194</v>
      </c>
      <c r="AO217" s="157" t="s">
        <v>196</v>
      </c>
      <c r="AP217" s="158"/>
      <c r="AQ217" s="36" t="s">
        <v>186</v>
      </c>
      <c r="AU217" s="74"/>
      <c r="AV217" s="75"/>
      <c r="AW217" s="36" t="s">
        <v>187</v>
      </c>
    </row>
    <row r="218" spans="2:78" ht="15" customHeight="1">
      <c r="B218" s="1" t="s">
        <v>193</v>
      </c>
    </row>
    <row r="219" spans="2:78" ht="15" customHeight="1"/>
    <row r="220" spans="2:78" ht="15" customHeight="1">
      <c r="B220" s="19" t="s">
        <v>206</v>
      </c>
    </row>
    <row r="221" spans="2:78" ht="15" customHeight="1">
      <c r="B221" s="23"/>
      <c r="C221" s="24"/>
      <c r="D221" s="24"/>
      <c r="E221" s="24"/>
      <c r="F221" s="24"/>
      <c r="G221" s="24"/>
      <c r="H221" s="24"/>
      <c r="I221" s="24"/>
      <c r="J221" s="24"/>
      <c r="K221" s="24"/>
      <c r="L221" s="24"/>
      <c r="M221" s="24"/>
      <c r="N221" s="24"/>
      <c r="O221" s="24"/>
      <c r="P221" s="25"/>
    </row>
    <row r="222" spans="2:78" ht="15" customHeight="1">
      <c r="B222" s="25"/>
      <c r="P222" s="25"/>
    </row>
    <row r="223" spans="2:78" ht="15" customHeight="1">
      <c r="B223" s="25"/>
      <c r="P223" s="25"/>
    </row>
    <row r="224" spans="2:78" ht="15" customHeight="1">
      <c r="B224" s="25"/>
      <c r="P224" s="25"/>
    </row>
    <row r="225" spans="2:58" ht="15" customHeight="1">
      <c r="B225" s="25"/>
      <c r="C225" s="19"/>
      <c r="D225" s="19"/>
      <c r="E225" s="19"/>
      <c r="F225" s="19"/>
      <c r="G225" s="19"/>
      <c r="H225" s="19"/>
      <c r="I225" s="19"/>
      <c r="J225" s="19"/>
      <c r="K225" s="19"/>
      <c r="L225" s="19"/>
      <c r="M225" s="19"/>
      <c r="N225" s="19"/>
      <c r="O225" s="19"/>
      <c r="P225" s="25"/>
    </row>
    <row r="226" spans="2:58" ht="15" customHeight="1">
      <c r="B226" s="155" t="s">
        <v>199</v>
      </c>
      <c r="C226" s="185"/>
      <c r="D226" s="185"/>
      <c r="E226" s="185"/>
      <c r="F226" s="185"/>
      <c r="G226" s="185"/>
      <c r="H226" s="185"/>
      <c r="I226" s="185"/>
      <c r="J226" s="185"/>
      <c r="K226" s="185"/>
      <c r="L226" s="185"/>
      <c r="M226" s="185"/>
      <c r="N226" s="185"/>
      <c r="O226" s="185"/>
      <c r="P226" s="187"/>
      <c r="Q226" s="186"/>
      <c r="R226" s="186"/>
      <c r="S226" s="186"/>
      <c r="T226" s="186"/>
      <c r="U226" s="186"/>
      <c r="V226" s="186"/>
      <c r="W226" s="186"/>
      <c r="X226" s="186"/>
      <c r="Y226" s="186"/>
      <c r="Z226" s="186"/>
      <c r="AA226" s="186"/>
      <c r="AB226" s="186"/>
      <c r="AC226" s="186"/>
      <c r="AD226" s="186"/>
      <c r="AE226" s="186"/>
      <c r="AF226" s="186"/>
      <c r="AG226" s="186"/>
      <c r="AH226" s="186"/>
      <c r="AI226" s="186"/>
      <c r="AJ226" s="186"/>
      <c r="AK226" s="186"/>
      <c r="AL226" s="186"/>
      <c r="AM226" s="186"/>
      <c r="AN226" s="186"/>
      <c r="AO226" s="186"/>
      <c r="AP226" s="186"/>
      <c r="AQ226" s="186"/>
      <c r="AR226" s="186"/>
      <c r="AS226" s="186"/>
      <c r="AT226" s="186"/>
      <c r="AU226" s="186"/>
      <c r="AV226" s="186"/>
      <c r="AW226" s="186"/>
      <c r="AX226" s="186"/>
      <c r="AY226" s="186"/>
      <c r="AZ226" s="186"/>
      <c r="BA226" s="186"/>
      <c r="BB226" s="186"/>
      <c r="BC226" s="186"/>
      <c r="BD226" s="186"/>
      <c r="BE226" s="186"/>
      <c r="BF226" s="186"/>
    </row>
    <row r="227" spans="2:58" ht="15" customHeight="1">
      <c r="B227" s="147" t="s">
        <v>188</v>
      </c>
      <c r="C227" s="148"/>
      <c r="D227" s="148"/>
      <c r="E227" s="148"/>
      <c r="F227" s="148"/>
      <c r="G227" s="148"/>
      <c r="H227" s="148"/>
      <c r="I227" s="148"/>
      <c r="J227" s="148"/>
      <c r="K227" s="148"/>
      <c r="L227" s="148"/>
      <c r="M227" s="148"/>
      <c r="N227" s="148"/>
      <c r="O227" s="149"/>
    </row>
    <row r="228" spans="2:58" ht="15" customHeight="1"/>
    <row r="229" spans="2:58" ht="15" customHeight="1"/>
    <row r="230" spans="2:58" ht="15" customHeight="1"/>
    <row r="231" spans="2:58" ht="15" customHeight="1"/>
    <row r="232" spans="2:58" ht="15" customHeight="1"/>
    <row r="233" spans="2:58" ht="15" customHeight="1"/>
    <row r="234" spans="2:58" ht="15" customHeight="1"/>
    <row r="235" spans="2:58" ht="15" customHeight="1"/>
    <row r="236" spans="2:58" ht="15" customHeight="1"/>
    <row r="237" spans="2:58" ht="15" customHeight="1"/>
    <row r="238" spans="2:58" ht="15" customHeight="1"/>
    <row r="239" spans="2:58" ht="15" customHeight="1"/>
  </sheetData>
  <mergeCells count="314">
    <mergeCell ref="B74:C74"/>
    <mergeCell ref="D74:J74"/>
    <mergeCell ref="K74:O74"/>
    <mergeCell ref="P74:X74"/>
    <mergeCell ref="Y74:AB74"/>
    <mergeCell ref="AC74:AE74"/>
    <mergeCell ref="AF74:AL74"/>
    <mergeCell ref="AM74:AQ74"/>
    <mergeCell ref="AR74:AW74"/>
    <mergeCell ref="B75:C75"/>
    <mergeCell ref="D75:J75"/>
    <mergeCell ref="K75:O75"/>
    <mergeCell ref="P75:X75"/>
    <mergeCell ref="Y75:AB75"/>
    <mergeCell ref="AC75:AE75"/>
    <mergeCell ref="AF75:AL75"/>
    <mergeCell ref="AM75:AQ75"/>
    <mergeCell ref="AR75:AW75"/>
    <mergeCell ref="P72:X72"/>
    <mergeCell ref="Y72:AB72"/>
    <mergeCell ref="AC72:AE72"/>
    <mergeCell ref="AF72:AL72"/>
    <mergeCell ref="AM72:AQ72"/>
    <mergeCell ref="AR72:AW72"/>
    <mergeCell ref="B73:C73"/>
    <mergeCell ref="D73:J73"/>
    <mergeCell ref="K73:O73"/>
    <mergeCell ref="P73:X73"/>
    <mergeCell ref="Y73:AB73"/>
    <mergeCell ref="AC73:AE73"/>
    <mergeCell ref="AF73:AL73"/>
    <mergeCell ref="AM73:AQ73"/>
    <mergeCell ref="AR73:AW73"/>
    <mergeCell ref="P41:Y41"/>
    <mergeCell ref="AI22:AJ22"/>
    <mergeCell ref="AK22:BE22"/>
    <mergeCell ref="A95:BF95"/>
    <mergeCell ref="A133:BF133"/>
    <mergeCell ref="A146:BF146"/>
    <mergeCell ref="A198:BF198"/>
    <mergeCell ref="A2:BF2"/>
    <mergeCell ref="A3:BF3"/>
    <mergeCell ref="A4:BF4"/>
    <mergeCell ref="P33:BE33"/>
    <mergeCell ref="A35:BF35"/>
    <mergeCell ref="A19:BF19"/>
    <mergeCell ref="A6:BF6"/>
    <mergeCell ref="B172:O172"/>
    <mergeCell ref="R169:AB169"/>
    <mergeCell ref="R170:AB170"/>
    <mergeCell ref="B166:M166"/>
    <mergeCell ref="AU85:BF86"/>
    <mergeCell ref="AU87:BF87"/>
    <mergeCell ref="AU88:BF88"/>
    <mergeCell ref="P26:Y26"/>
    <mergeCell ref="P27:Y27"/>
    <mergeCell ref="B70:C70"/>
    <mergeCell ref="P8:AG8"/>
    <mergeCell ref="P9:AG9"/>
    <mergeCell ref="P10:AG10"/>
    <mergeCell ref="P12:AG12"/>
    <mergeCell ref="P23:Y23"/>
    <mergeCell ref="P24:S24"/>
    <mergeCell ref="P25:Q25"/>
    <mergeCell ref="P11:Q11"/>
    <mergeCell ref="P14:Q14"/>
    <mergeCell ref="P21:AG21"/>
    <mergeCell ref="U22:V22"/>
    <mergeCell ref="W22:AD22"/>
    <mergeCell ref="P15:AG15"/>
    <mergeCell ref="P16:AG16"/>
    <mergeCell ref="P17:AG17"/>
    <mergeCell ref="P29:Y29"/>
    <mergeCell ref="P30:Y30"/>
    <mergeCell ref="P32:Y32"/>
    <mergeCell ref="P28:AG28"/>
    <mergeCell ref="P31:AG31"/>
    <mergeCell ref="AA30:AB30"/>
    <mergeCell ref="AM69:AQ69"/>
    <mergeCell ref="AM76:AQ76"/>
    <mergeCell ref="AR67:AW68"/>
    <mergeCell ref="AR69:AW69"/>
    <mergeCell ref="AM67:AQ68"/>
    <mergeCell ref="P43:Y43"/>
    <mergeCell ref="P44:Y44"/>
    <mergeCell ref="P45:S45"/>
    <mergeCell ref="A65:BF65"/>
    <mergeCell ref="AS37:BD37"/>
    <mergeCell ref="AS38:BD38"/>
    <mergeCell ref="AS39:BD39"/>
    <mergeCell ref="AS40:BD40"/>
    <mergeCell ref="P37:AA37"/>
    <mergeCell ref="P38:AA38"/>
    <mergeCell ref="P39:AA39"/>
    <mergeCell ref="AS41:BD41"/>
    <mergeCell ref="P40:Y40"/>
    <mergeCell ref="AX67:BF68"/>
    <mergeCell ref="K70:O70"/>
    <mergeCell ref="P70:X70"/>
    <mergeCell ref="Y70:AB70"/>
    <mergeCell ref="AC70:AE70"/>
    <mergeCell ref="AF67:AL68"/>
    <mergeCell ref="AF69:AL69"/>
    <mergeCell ref="AX69:BF69"/>
    <mergeCell ref="D67:J68"/>
    <mergeCell ref="D70:J70"/>
    <mergeCell ref="AF70:AL70"/>
    <mergeCell ref="AM70:AQ70"/>
    <mergeCell ref="AR70:AW70"/>
    <mergeCell ref="B67:C68"/>
    <mergeCell ref="P67:X68"/>
    <mergeCell ref="B69:C69"/>
    <mergeCell ref="P69:X69"/>
    <mergeCell ref="K67:O68"/>
    <mergeCell ref="K69:O69"/>
    <mergeCell ref="Y67:AB68"/>
    <mergeCell ref="Y69:AB69"/>
    <mergeCell ref="AC67:AE68"/>
    <mergeCell ref="AC69:AE69"/>
    <mergeCell ref="D69:J69"/>
    <mergeCell ref="Y76:AB76"/>
    <mergeCell ref="AR76:AW76"/>
    <mergeCell ref="K76:O76"/>
    <mergeCell ref="R85:Z86"/>
    <mergeCell ref="AX70:BF70"/>
    <mergeCell ref="AX71:BF71"/>
    <mergeCell ref="AX72:BF72"/>
    <mergeCell ref="AX73:BF73"/>
    <mergeCell ref="AX74:BF74"/>
    <mergeCell ref="AX75:BF75"/>
    <mergeCell ref="A82:BF82"/>
    <mergeCell ref="AE85:AG86"/>
    <mergeCell ref="B71:C71"/>
    <mergeCell ref="D71:J71"/>
    <mergeCell ref="K71:O71"/>
    <mergeCell ref="P71:X71"/>
    <mergeCell ref="Y71:AB71"/>
    <mergeCell ref="AC71:AE71"/>
    <mergeCell ref="AF71:AL71"/>
    <mergeCell ref="AM71:AQ71"/>
    <mergeCell ref="AR71:AW71"/>
    <mergeCell ref="B72:C72"/>
    <mergeCell ref="D72:J72"/>
    <mergeCell ref="K72:O72"/>
    <mergeCell ref="AA85:AD86"/>
    <mergeCell ref="AA87:AD87"/>
    <mergeCell ref="I87:Q87"/>
    <mergeCell ref="B76:C76"/>
    <mergeCell ref="P76:X76"/>
    <mergeCell ref="AM77:AQ77"/>
    <mergeCell ref="D87:H87"/>
    <mergeCell ref="B80:BF80"/>
    <mergeCell ref="B85:C86"/>
    <mergeCell ref="I85:Q86"/>
    <mergeCell ref="AH85:AO86"/>
    <mergeCell ref="AF77:AL77"/>
    <mergeCell ref="B77:O77"/>
    <mergeCell ref="AP85:AT86"/>
    <mergeCell ref="AF76:AL76"/>
    <mergeCell ref="AX77:BF77"/>
    <mergeCell ref="AR77:AW77"/>
    <mergeCell ref="Y77:AB77"/>
    <mergeCell ref="P77:X77"/>
    <mergeCell ref="AC77:AE77"/>
    <mergeCell ref="AX76:BF76"/>
    <mergeCell ref="D85:H86"/>
    <mergeCell ref="AC76:AE76"/>
    <mergeCell ref="D76:J76"/>
    <mergeCell ref="B93:C93"/>
    <mergeCell ref="D93:O93"/>
    <mergeCell ref="P93:X93"/>
    <mergeCell ref="Y91:AA92"/>
    <mergeCell ref="Y93:AA93"/>
    <mergeCell ref="AP87:AT87"/>
    <mergeCell ref="AP88:AT88"/>
    <mergeCell ref="I88:Q88"/>
    <mergeCell ref="B87:C87"/>
    <mergeCell ref="AE91:AI92"/>
    <mergeCell ref="AE93:AI93"/>
    <mergeCell ref="B91:C92"/>
    <mergeCell ref="D91:O92"/>
    <mergeCell ref="P91:X92"/>
    <mergeCell ref="AH87:AO87"/>
    <mergeCell ref="R88:Z88"/>
    <mergeCell ref="AA88:AD88"/>
    <mergeCell ref="AE88:AG88"/>
    <mergeCell ref="AH88:AO88"/>
    <mergeCell ref="R87:Z87"/>
    <mergeCell ref="AE87:AG87"/>
    <mergeCell ref="O107:X107"/>
    <mergeCell ref="O103:P103"/>
    <mergeCell ref="O106:P106"/>
    <mergeCell ref="O115:X115"/>
    <mergeCell ref="U104:X104"/>
    <mergeCell ref="U105:X105"/>
    <mergeCell ref="AR105:AS105"/>
    <mergeCell ref="AB91:AD92"/>
    <mergeCell ref="AB93:AD93"/>
    <mergeCell ref="Y142:AH142"/>
    <mergeCell ref="O143:X143"/>
    <mergeCell ref="P13:BF13"/>
    <mergeCell ref="B148:AA148"/>
    <mergeCell ref="AB148:BA148"/>
    <mergeCell ref="B149:N149"/>
    <mergeCell ref="O149:AA149"/>
    <mergeCell ref="AB149:AN149"/>
    <mergeCell ref="AO149:BA149"/>
    <mergeCell ref="O123:X123"/>
    <mergeCell ref="O124:X124"/>
    <mergeCell ref="O125:X125"/>
    <mergeCell ref="O136:X136"/>
    <mergeCell ref="O138:X138"/>
    <mergeCell ref="Y139:AH139"/>
    <mergeCell ref="O140:X140"/>
    <mergeCell ref="Y141:AH141"/>
    <mergeCell ref="O117:X117"/>
    <mergeCell ref="O116:R116"/>
    <mergeCell ref="U113:X113"/>
    <mergeCell ref="U114:X114"/>
    <mergeCell ref="AR114:AS114"/>
    <mergeCell ref="O122:X122"/>
    <mergeCell ref="O120:P120"/>
    <mergeCell ref="B150:N150"/>
    <mergeCell ref="O150:AA150"/>
    <mergeCell ref="AB150:AN150"/>
    <mergeCell ref="AO150:BA150"/>
    <mergeCell ref="B151:N151"/>
    <mergeCell ref="O151:AA151"/>
    <mergeCell ref="AB151:AN151"/>
    <mergeCell ref="AO151:BA151"/>
    <mergeCell ref="B152:N152"/>
    <mergeCell ref="O152:AA152"/>
    <mergeCell ref="AB152:AN152"/>
    <mergeCell ref="AO152:BA152"/>
    <mergeCell ref="O157:AA157"/>
    <mergeCell ref="AB157:AN157"/>
    <mergeCell ref="AO157:BA157"/>
    <mergeCell ref="B158:N158"/>
    <mergeCell ref="O158:AA158"/>
    <mergeCell ref="AB158:AN158"/>
    <mergeCell ref="AO158:BA158"/>
    <mergeCell ref="B153:N153"/>
    <mergeCell ref="O153:AA153"/>
    <mergeCell ref="AB153:AN153"/>
    <mergeCell ref="AO153:BA153"/>
    <mergeCell ref="B154:N154"/>
    <mergeCell ref="O154:AA154"/>
    <mergeCell ref="AB154:AN154"/>
    <mergeCell ref="AO154:BA154"/>
    <mergeCell ref="B155:N155"/>
    <mergeCell ref="O155:AA155"/>
    <mergeCell ref="AB155:AN155"/>
    <mergeCell ref="AO155:BA155"/>
    <mergeCell ref="B226:O226"/>
    <mergeCell ref="AE226:AR226"/>
    <mergeCell ref="AS226:BF226"/>
    <mergeCell ref="P226:AD226"/>
    <mergeCell ref="AC166:AE167"/>
    <mergeCell ref="S172:AB172"/>
    <mergeCell ref="L164:M164"/>
    <mergeCell ref="AB164:AC164"/>
    <mergeCell ref="AR164:AS164"/>
    <mergeCell ref="Q167:Z167"/>
    <mergeCell ref="AF166:AG167"/>
    <mergeCell ref="R171:AB171"/>
    <mergeCell ref="AO217:AP217"/>
    <mergeCell ref="O139:X139"/>
    <mergeCell ref="Y140:AH140"/>
    <mergeCell ref="Y143:AH143"/>
    <mergeCell ref="O141:X141"/>
    <mergeCell ref="O142:X142"/>
    <mergeCell ref="B159:N159"/>
    <mergeCell ref="O159:AA159"/>
    <mergeCell ref="AB159:AN159"/>
    <mergeCell ref="AH166:AQ167"/>
    <mergeCell ref="AA166:AB167"/>
    <mergeCell ref="AO159:BA159"/>
    <mergeCell ref="B160:N160"/>
    <mergeCell ref="O160:AA160"/>
    <mergeCell ref="AB160:AN160"/>
    <mergeCell ref="AO160:BA160"/>
    <mergeCell ref="B161:N161"/>
    <mergeCell ref="O161:AA161"/>
    <mergeCell ref="AB161:AN161"/>
    <mergeCell ref="AO161:BA161"/>
    <mergeCell ref="B156:N156"/>
    <mergeCell ref="O156:AA156"/>
    <mergeCell ref="AB156:AN156"/>
    <mergeCell ref="AO156:BA156"/>
    <mergeCell ref="B157:N157"/>
    <mergeCell ref="B227:O227"/>
    <mergeCell ref="B203:L203"/>
    <mergeCell ref="AB203:AK203"/>
    <mergeCell ref="AE204:AN204"/>
    <mergeCell ref="D211:E211"/>
    <mergeCell ref="D213:E213"/>
    <mergeCell ref="D215:E215"/>
    <mergeCell ref="S211:U211"/>
    <mergeCell ref="AE22:AF22"/>
    <mergeCell ref="P22:Q22"/>
    <mergeCell ref="O144:X144"/>
    <mergeCell ref="L179:L180"/>
    <mergeCell ref="M179:U179"/>
    <mergeCell ref="V179:V180"/>
    <mergeCell ref="W179:AA180"/>
    <mergeCell ref="AB179:AB180"/>
    <mergeCell ref="M180:U180"/>
    <mergeCell ref="L175:L176"/>
    <mergeCell ref="M175:U175"/>
    <mergeCell ref="V175:V176"/>
    <mergeCell ref="W175:AA176"/>
    <mergeCell ref="AB175:AB176"/>
    <mergeCell ref="M176:U176"/>
    <mergeCell ref="Y138:AH138"/>
  </mergeCells>
  <pageMargins left="0.3" right="0.1" top="0.5" bottom="0.5" header="0" footer="0"/>
  <pageSetup paperSize="5" orientation="portrait" horizontalDpi="4294967293" verticalDpi="0"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T170"/>
  <sheetViews>
    <sheetView tabSelected="1" topLeftCell="A50" workbookViewId="0">
      <selection activeCell="M63" sqref="M63"/>
    </sheetView>
  </sheetViews>
  <sheetFormatPr defaultRowHeight="12.75"/>
  <cols>
    <col min="1" max="1" width="10.5703125" style="87" customWidth="1"/>
    <col min="2" max="2" width="8.5703125" style="87" customWidth="1"/>
    <col min="3" max="3" width="6.7109375" style="87" customWidth="1"/>
    <col min="4" max="4" width="3.5703125" style="87" customWidth="1"/>
    <col min="5" max="5" width="5.28515625" style="87" customWidth="1"/>
    <col min="6" max="6" width="3.28515625" style="87" customWidth="1"/>
    <col min="7" max="7" width="6.5703125" style="87" customWidth="1"/>
    <col min="8" max="8" width="10.42578125" style="87" customWidth="1"/>
    <col min="9" max="9" width="14.7109375" style="87" customWidth="1"/>
    <col min="10" max="10" width="4.28515625" style="87" customWidth="1"/>
    <col min="11" max="11" width="14.7109375" style="87" customWidth="1"/>
    <col min="12" max="12" width="12.85546875" style="87" customWidth="1"/>
    <col min="13" max="16384" width="9.140625" style="87"/>
  </cols>
  <sheetData>
    <row r="1" spans="1:20" ht="45" customHeight="1" thickBot="1">
      <c r="A1" s="286" t="s">
        <v>225</v>
      </c>
      <c r="B1" s="287"/>
      <c r="C1" s="287"/>
      <c r="D1" s="287"/>
      <c r="E1" s="287"/>
      <c r="F1" s="287"/>
      <c r="G1" s="287"/>
      <c r="H1" s="287"/>
      <c r="I1" s="287"/>
      <c r="J1" s="287"/>
      <c r="K1" s="287"/>
      <c r="L1" s="288"/>
    </row>
    <row r="2" spans="1:20">
      <c r="A2" s="88"/>
      <c r="B2" s="89"/>
      <c r="C2" s="89"/>
      <c r="D2" s="89"/>
      <c r="E2" s="89"/>
      <c r="F2" s="89"/>
      <c r="G2" s="89"/>
      <c r="H2" s="89"/>
      <c r="I2" s="89"/>
      <c r="J2" s="89"/>
      <c r="K2" s="89"/>
      <c r="L2" s="90"/>
    </row>
    <row r="3" spans="1:20">
      <c r="A3" s="91" t="s">
        <v>251</v>
      </c>
      <c r="B3" s="92"/>
      <c r="C3" s="92"/>
      <c r="D3" s="92"/>
      <c r="E3" s="92"/>
      <c r="F3" s="92"/>
      <c r="G3" s="92"/>
      <c r="H3" s="92"/>
      <c r="J3" s="289" t="s">
        <v>278</v>
      </c>
      <c r="K3" s="289"/>
      <c r="L3" s="290"/>
    </row>
    <row r="4" spans="1:20">
      <c r="A4" s="91" t="s">
        <v>226</v>
      </c>
      <c r="B4" s="92"/>
      <c r="C4" s="92"/>
      <c r="D4" s="92"/>
      <c r="E4" s="92"/>
      <c r="F4" s="92"/>
      <c r="G4" s="92"/>
      <c r="H4" s="92"/>
      <c r="L4" s="93"/>
    </row>
    <row r="5" spans="1:20">
      <c r="A5" s="94"/>
      <c r="L5" s="93"/>
    </row>
    <row r="6" spans="1:20">
      <c r="A6" s="94" t="s">
        <v>227</v>
      </c>
      <c r="I6" s="92"/>
      <c r="J6" s="92"/>
      <c r="K6" s="92"/>
      <c r="L6" s="95"/>
    </row>
    <row r="7" spans="1:20">
      <c r="A7" s="94" t="s">
        <v>228</v>
      </c>
      <c r="L7" s="93"/>
      <c r="T7" s="96"/>
    </row>
    <row r="8" spans="1:20">
      <c r="A8" s="94" t="s">
        <v>252</v>
      </c>
      <c r="K8" s="97">
        <v>300000000</v>
      </c>
      <c r="L8" s="93"/>
      <c r="N8" s="98"/>
      <c r="T8" s="96"/>
    </row>
    <row r="9" spans="1:20">
      <c r="A9" s="99" t="s">
        <v>253</v>
      </c>
      <c r="B9" s="96"/>
      <c r="C9" s="96"/>
      <c r="D9" s="96"/>
      <c r="E9" s="96"/>
      <c r="F9" s="96"/>
      <c r="G9" s="96"/>
      <c r="H9" s="96"/>
      <c r="K9" s="100">
        <f>K8*40%</f>
        <v>120000000</v>
      </c>
      <c r="L9" s="101" t="s">
        <v>229</v>
      </c>
      <c r="T9" s="96"/>
    </row>
    <row r="10" spans="1:20">
      <c r="A10" s="94" t="s">
        <v>230</v>
      </c>
      <c r="I10" s="102">
        <v>5000000</v>
      </c>
      <c r="L10" s="93"/>
      <c r="N10" s="87" t="s">
        <v>231</v>
      </c>
      <c r="T10" s="96"/>
    </row>
    <row r="11" spans="1:20">
      <c r="A11" s="94" t="s">
        <v>258</v>
      </c>
      <c r="I11" s="102">
        <v>5000000</v>
      </c>
      <c r="L11" s="93"/>
      <c r="T11" s="96"/>
    </row>
    <row r="12" spans="1:20" ht="15">
      <c r="A12" s="107" t="s">
        <v>232</v>
      </c>
      <c r="B12" s="108"/>
      <c r="C12" s="108"/>
      <c r="D12" s="108"/>
      <c r="E12" s="108"/>
      <c r="F12" s="108"/>
      <c r="G12" s="108"/>
      <c r="H12" s="108"/>
      <c r="I12" s="109">
        <f>I10+I11</f>
        <v>10000000</v>
      </c>
      <c r="J12" s="96" t="s">
        <v>229</v>
      </c>
      <c r="K12" s="96"/>
      <c r="L12" s="93"/>
      <c r="N12" s="104"/>
      <c r="O12" s="110"/>
      <c r="P12" s="110"/>
      <c r="Q12" s="110"/>
      <c r="R12" s="111"/>
    </row>
    <row r="13" spans="1:20" ht="15">
      <c r="A13" s="112" t="s">
        <v>233</v>
      </c>
      <c r="B13" s="113"/>
      <c r="C13" s="113"/>
      <c r="D13" s="113"/>
      <c r="E13" s="113"/>
      <c r="F13" s="113"/>
      <c r="G13" s="113"/>
      <c r="H13" s="113"/>
      <c r="I13" s="114"/>
      <c r="J13" s="96"/>
      <c r="K13" s="115">
        <f>K9-I12</f>
        <v>110000000</v>
      </c>
      <c r="L13" s="95" t="s">
        <v>229</v>
      </c>
      <c r="N13" s="104"/>
      <c r="O13" s="110"/>
      <c r="P13" s="110"/>
      <c r="Q13" s="110"/>
      <c r="R13" s="111"/>
    </row>
    <row r="14" spans="1:20">
      <c r="A14" s="103"/>
      <c r="B14" s="104"/>
      <c r="C14" s="104"/>
      <c r="D14" s="104"/>
      <c r="E14" s="104"/>
      <c r="F14" s="104"/>
      <c r="G14" s="104"/>
      <c r="H14" s="104"/>
      <c r="I14" s="114"/>
      <c r="J14" s="96"/>
      <c r="K14" s="96"/>
      <c r="L14" s="93"/>
      <c r="N14" s="104"/>
      <c r="O14" s="105"/>
      <c r="R14" s="111"/>
    </row>
    <row r="15" spans="1:20" ht="15">
      <c r="A15" s="103" t="s">
        <v>234</v>
      </c>
      <c r="B15" s="104"/>
      <c r="C15" s="104"/>
      <c r="D15" s="104"/>
      <c r="E15" s="104"/>
      <c r="F15" s="104"/>
      <c r="G15" s="104"/>
      <c r="H15" s="104"/>
      <c r="I15" s="110"/>
      <c r="J15" s="110"/>
      <c r="K15" s="116">
        <v>100000000</v>
      </c>
      <c r="L15" s="117" t="s">
        <v>235</v>
      </c>
      <c r="O15" s="110"/>
      <c r="P15" s="110"/>
      <c r="Q15" s="110"/>
      <c r="R15" s="118"/>
    </row>
    <row r="16" spans="1:20" ht="15">
      <c r="A16" s="103" t="s">
        <v>246</v>
      </c>
      <c r="B16" s="104"/>
      <c r="C16" s="104"/>
      <c r="D16" s="104"/>
      <c r="E16" s="104"/>
      <c r="F16" s="104"/>
      <c r="G16" s="104"/>
      <c r="H16" s="104"/>
      <c r="I16" s="110"/>
      <c r="J16" s="129"/>
      <c r="K16" s="116">
        <f>(K15+(K15*8/100))/12</f>
        <v>9000000</v>
      </c>
      <c r="L16" s="117" t="s">
        <v>236</v>
      </c>
      <c r="O16" s="110"/>
      <c r="P16" s="110"/>
      <c r="Q16" s="110"/>
      <c r="R16" s="118"/>
    </row>
    <row r="17" spans="1:18" ht="15">
      <c r="A17" s="103" t="s">
        <v>237</v>
      </c>
      <c r="B17" s="104"/>
      <c r="C17" s="104"/>
      <c r="D17" s="291" t="s">
        <v>254</v>
      </c>
      <c r="E17" s="291"/>
      <c r="F17" s="291"/>
      <c r="G17" s="104"/>
      <c r="H17" s="104"/>
      <c r="I17" s="110"/>
      <c r="J17" s="110"/>
      <c r="K17" s="110"/>
      <c r="L17" s="119"/>
      <c r="N17" s="104"/>
      <c r="O17" s="110"/>
      <c r="P17" s="110"/>
      <c r="Q17" s="110"/>
      <c r="R17" s="118"/>
    </row>
    <row r="18" spans="1:18" ht="15">
      <c r="A18" s="103"/>
      <c r="B18" s="104"/>
      <c r="C18" s="104"/>
      <c r="D18" s="125"/>
      <c r="E18" s="125"/>
      <c r="F18" s="125"/>
      <c r="G18" s="104"/>
      <c r="H18" s="104"/>
      <c r="I18" s="110"/>
      <c r="J18" s="110"/>
      <c r="K18" s="110"/>
      <c r="L18" s="119"/>
      <c r="N18" s="104"/>
      <c r="O18" s="110"/>
      <c r="P18" s="110"/>
      <c r="Q18" s="110"/>
      <c r="R18" s="118"/>
    </row>
    <row r="19" spans="1:18" ht="15">
      <c r="A19" s="318" t="s">
        <v>281</v>
      </c>
      <c r="B19" s="319"/>
      <c r="C19" s="319"/>
      <c r="D19" s="319"/>
      <c r="E19" s="319"/>
      <c r="F19" s="319"/>
      <c r="G19" s="319"/>
      <c r="H19" s="319"/>
      <c r="I19" s="319"/>
      <c r="J19" s="319"/>
      <c r="K19" s="319"/>
      <c r="L19" s="320"/>
      <c r="M19" s="91"/>
      <c r="N19" s="113"/>
      <c r="O19" s="139"/>
      <c r="P19" s="139"/>
      <c r="Q19" s="139"/>
      <c r="R19" s="118"/>
    </row>
    <row r="20" spans="1:18" ht="15">
      <c r="A20" s="318" t="s">
        <v>261</v>
      </c>
      <c r="B20" s="319"/>
      <c r="C20" s="319"/>
      <c r="D20" s="319"/>
      <c r="E20" s="319"/>
      <c r="F20" s="319"/>
      <c r="G20" s="319"/>
      <c r="H20" s="319"/>
      <c r="I20" s="319"/>
      <c r="J20" s="319"/>
      <c r="K20" s="319"/>
      <c r="L20" s="320"/>
      <c r="M20" s="91"/>
      <c r="N20" s="113"/>
      <c r="O20" s="139"/>
      <c r="P20" s="139"/>
      <c r="Q20" s="139"/>
      <c r="R20" s="118"/>
    </row>
    <row r="21" spans="1:18" ht="30" customHeight="1">
      <c r="A21" s="321" t="s">
        <v>262</v>
      </c>
      <c r="B21" s="322"/>
      <c r="C21" s="322" t="s">
        <v>263</v>
      </c>
      <c r="D21" s="322"/>
      <c r="E21" s="140" t="s">
        <v>264</v>
      </c>
      <c r="F21" s="322" t="s">
        <v>265</v>
      </c>
      <c r="G21" s="322"/>
      <c r="H21" s="322"/>
      <c r="I21" s="361" t="s">
        <v>269</v>
      </c>
      <c r="J21" s="361"/>
      <c r="K21" s="323" t="s">
        <v>266</v>
      </c>
      <c r="L21" s="324"/>
      <c r="M21" s="94"/>
      <c r="N21" s="104"/>
      <c r="O21" s="110"/>
      <c r="P21" s="110"/>
      <c r="Q21" s="110"/>
      <c r="R21" s="118"/>
    </row>
    <row r="22" spans="1:18" ht="15">
      <c r="A22" s="316" t="s">
        <v>273</v>
      </c>
      <c r="B22" s="317"/>
      <c r="C22" s="317" t="s">
        <v>274</v>
      </c>
      <c r="D22" s="317"/>
      <c r="E22" s="141">
        <v>1</v>
      </c>
      <c r="F22" s="355">
        <v>170000000</v>
      </c>
      <c r="G22" s="355"/>
      <c r="H22" s="355"/>
      <c r="I22" s="356">
        <v>60963398</v>
      </c>
      <c r="J22" s="356"/>
      <c r="K22" s="356">
        <v>7144800</v>
      </c>
      <c r="L22" s="357"/>
      <c r="M22" s="94"/>
      <c r="N22" s="104"/>
      <c r="O22" s="110"/>
      <c r="P22" s="110"/>
      <c r="Q22" s="110"/>
      <c r="R22" s="118"/>
    </row>
    <row r="23" spans="1:18" ht="15">
      <c r="A23" s="316" t="s">
        <v>271</v>
      </c>
      <c r="B23" s="317"/>
      <c r="C23" s="317" t="s">
        <v>272</v>
      </c>
      <c r="D23" s="317"/>
      <c r="E23" s="141">
        <v>1</v>
      </c>
      <c r="F23" s="355">
        <v>24444000</v>
      </c>
      <c r="G23" s="355"/>
      <c r="H23" s="355"/>
      <c r="I23" s="356">
        <v>22487406</v>
      </c>
      <c r="J23" s="356"/>
      <c r="K23" s="356">
        <v>2215300</v>
      </c>
      <c r="L23" s="357"/>
      <c r="M23" s="94"/>
      <c r="N23" s="104"/>
      <c r="O23" s="110"/>
      <c r="P23" s="110"/>
      <c r="Q23" s="110"/>
      <c r="R23" s="118"/>
    </row>
    <row r="24" spans="1:18" ht="15">
      <c r="A24" s="316" t="s">
        <v>271</v>
      </c>
      <c r="B24" s="317"/>
      <c r="C24" s="317" t="s">
        <v>272</v>
      </c>
      <c r="D24" s="317"/>
      <c r="E24" s="141">
        <v>1</v>
      </c>
      <c r="F24" s="355">
        <v>22400000</v>
      </c>
      <c r="G24" s="355"/>
      <c r="H24" s="355"/>
      <c r="I24" s="356">
        <v>22400000</v>
      </c>
      <c r="J24" s="356"/>
      <c r="K24" s="356">
        <v>5960900</v>
      </c>
      <c r="L24" s="357"/>
      <c r="M24" s="94"/>
      <c r="N24" s="104"/>
      <c r="O24" s="110"/>
      <c r="P24" s="110"/>
      <c r="Q24" s="110"/>
      <c r="R24" s="118"/>
    </row>
    <row r="25" spans="1:18" ht="15">
      <c r="A25" s="316" t="s">
        <v>271</v>
      </c>
      <c r="B25" s="317"/>
      <c r="C25" s="317" t="s">
        <v>272</v>
      </c>
      <c r="D25" s="317"/>
      <c r="E25" s="141">
        <v>1</v>
      </c>
      <c r="F25" s="355">
        <v>23232630</v>
      </c>
      <c r="G25" s="355"/>
      <c r="H25" s="355"/>
      <c r="I25" s="356">
        <v>11869460</v>
      </c>
      <c r="J25" s="356"/>
      <c r="K25" s="356">
        <v>2105500</v>
      </c>
      <c r="L25" s="357"/>
      <c r="M25" s="94"/>
      <c r="N25" s="104"/>
      <c r="O25" s="110"/>
      <c r="P25" s="110"/>
      <c r="Q25" s="110"/>
      <c r="R25" s="118"/>
    </row>
    <row r="26" spans="1:18" ht="15">
      <c r="A26" s="316" t="s">
        <v>271</v>
      </c>
      <c r="B26" s="317"/>
      <c r="C26" s="317" t="s">
        <v>272</v>
      </c>
      <c r="D26" s="317"/>
      <c r="E26" s="141">
        <v>1</v>
      </c>
      <c r="F26" s="355">
        <v>35169000</v>
      </c>
      <c r="G26" s="355"/>
      <c r="H26" s="355"/>
      <c r="I26" s="356">
        <v>18000410</v>
      </c>
      <c r="J26" s="356"/>
      <c r="K26" s="356">
        <v>3209200</v>
      </c>
      <c r="L26" s="357"/>
      <c r="M26" s="94"/>
      <c r="N26" s="104"/>
      <c r="O26" s="110"/>
      <c r="P26" s="110"/>
      <c r="Q26" s="110"/>
      <c r="R26" s="118"/>
    </row>
    <row r="27" spans="1:18" ht="15">
      <c r="A27" s="316" t="s">
        <v>271</v>
      </c>
      <c r="B27" s="317"/>
      <c r="C27" s="317" t="s">
        <v>272</v>
      </c>
      <c r="D27" s="317"/>
      <c r="E27" s="141">
        <v>1</v>
      </c>
      <c r="F27" s="355">
        <v>22747176</v>
      </c>
      <c r="G27" s="355"/>
      <c r="H27" s="355"/>
      <c r="I27" s="356">
        <v>21704760</v>
      </c>
      <c r="J27" s="356"/>
      <c r="K27" s="356">
        <v>1967000</v>
      </c>
      <c r="L27" s="357"/>
      <c r="M27" s="94"/>
      <c r="N27" s="104"/>
      <c r="O27" s="110"/>
      <c r="P27" s="110"/>
      <c r="Q27" s="110"/>
      <c r="R27" s="118"/>
    </row>
    <row r="28" spans="1:18" ht="15">
      <c r="A28" s="316" t="s">
        <v>271</v>
      </c>
      <c r="B28" s="317"/>
      <c r="C28" s="317" t="s">
        <v>272</v>
      </c>
      <c r="D28" s="317"/>
      <c r="E28" s="141">
        <v>1</v>
      </c>
      <c r="F28" s="355">
        <v>30000000</v>
      </c>
      <c r="G28" s="355"/>
      <c r="H28" s="355"/>
      <c r="I28" s="356">
        <v>30000000</v>
      </c>
      <c r="J28" s="356"/>
      <c r="K28" s="356">
        <v>7980800</v>
      </c>
      <c r="L28" s="357"/>
      <c r="M28" s="94"/>
      <c r="N28" s="104"/>
      <c r="O28" s="110"/>
      <c r="P28" s="110"/>
      <c r="Q28" s="110"/>
      <c r="R28" s="118"/>
    </row>
    <row r="29" spans="1:18" ht="15">
      <c r="A29" s="316" t="s">
        <v>271</v>
      </c>
      <c r="B29" s="317"/>
      <c r="C29" s="317" t="s">
        <v>272</v>
      </c>
      <c r="D29" s="317"/>
      <c r="E29" s="141">
        <v>1</v>
      </c>
      <c r="F29" s="355">
        <v>56240000</v>
      </c>
      <c r="G29" s="355"/>
      <c r="H29" s="355"/>
      <c r="I29" s="356">
        <v>56240000</v>
      </c>
      <c r="J29" s="356"/>
      <c r="K29" s="356">
        <v>14966000</v>
      </c>
      <c r="L29" s="357"/>
      <c r="M29" s="94"/>
      <c r="N29" s="104"/>
      <c r="O29" s="110"/>
      <c r="P29" s="110"/>
      <c r="Q29" s="110"/>
      <c r="R29" s="118"/>
    </row>
    <row r="30" spans="1:18" ht="15">
      <c r="A30" s="316" t="s">
        <v>271</v>
      </c>
      <c r="B30" s="317"/>
      <c r="C30" s="317" t="s">
        <v>272</v>
      </c>
      <c r="D30" s="317"/>
      <c r="E30" s="141">
        <v>1</v>
      </c>
      <c r="F30" s="355">
        <v>52435000</v>
      </c>
      <c r="G30" s="355"/>
      <c r="H30" s="355"/>
      <c r="I30" s="356">
        <v>39799669</v>
      </c>
      <c r="J30" s="356"/>
      <c r="K30" s="356">
        <v>4795700</v>
      </c>
      <c r="L30" s="357"/>
      <c r="M30" s="94"/>
      <c r="N30" s="104"/>
      <c r="O30" s="110"/>
      <c r="P30" s="110"/>
      <c r="Q30" s="110"/>
      <c r="R30" s="118"/>
    </row>
    <row r="31" spans="1:18" ht="15">
      <c r="A31" s="316" t="s">
        <v>270</v>
      </c>
      <c r="B31" s="317"/>
      <c r="C31" s="317" t="s">
        <v>267</v>
      </c>
      <c r="D31" s="317"/>
      <c r="E31" s="141">
        <v>1</v>
      </c>
      <c r="F31" s="355">
        <v>112606500</v>
      </c>
      <c r="G31" s="355"/>
      <c r="H31" s="355"/>
      <c r="I31" s="356">
        <v>929328</v>
      </c>
      <c r="J31" s="356"/>
      <c r="K31" s="356">
        <v>6710500</v>
      </c>
      <c r="L31" s="357"/>
      <c r="M31" s="94"/>
      <c r="N31" s="104"/>
      <c r="O31" s="110"/>
      <c r="P31" s="110"/>
      <c r="Q31" s="110"/>
      <c r="R31" s="118"/>
    </row>
    <row r="32" spans="1:18" ht="15">
      <c r="A32" s="316" t="s">
        <v>271</v>
      </c>
      <c r="B32" s="317"/>
      <c r="C32" s="317" t="s">
        <v>272</v>
      </c>
      <c r="D32" s="317"/>
      <c r="E32" s="141">
        <v>1</v>
      </c>
      <c r="F32" s="355">
        <v>21213595</v>
      </c>
      <c r="G32" s="355"/>
      <c r="H32" s="355"/>
      <c r="I32" s="356">
        <v>7295373</v>
      </c>
      <c r="J32" s="356"/>
      <c r="K32" s="356">
        <v>1935800</v>
      </c>
      <c r="L32" s="357"/>
      <c r="M32" s="94"/>
      <c r="N32" s="104"/>
      <c r="O32" s="110"/>
      <c r="P32" s="110"/>
      <c r="Q32" s="110"/>
      <c r="R32" s="118"/>
    </row>
    <row r="33" spans="1:18" ht="15">
      <c r="A33" s="316" t="s">
        <v>271</v>
      </c>
      <c r="B33" s="317"/>
      <c r="C33" s="317" t="s">
        <v>272</v>
      </c>
      <c r="D33" s="317"/>
      <c r="E33" s="141">
        <v>1</v>
      </c>
      <c r="F33" s="355">
        <v>26215250</v>
      </c>
      <c r="G33" s="355"/>
      <c r="H33" s="355"/>
      <c r="I33" s="356">
        <v>17765249</v>
      </c>
      <c r="J33" s="356"/>
      <c r="K33" s="356">
        <v>2403100</v>
      </c>
      <c r="L33" s="357"/>
      <c r="M33" s="94"/>
      <c r="N33" s="104"/>
      <c r="O33" s="110"/>
      <c r="P33" s="110"/>
      <c r="Q33" s="110"/>
      <c r="R33" s="118"/>
    </row>
    <row r="34" spans="1:18" ht="15">
      <c r="A34" s="316" t="s">
        <v>284</v>
      </c>
      <c r="B34" s="317"/>
      <c r="C34" s="317" t="s">
        <v>267</v>
      </c>
      <c r="D34" s="317"/>
      <c r="E34" s="141">
        <v>1</v>
      </c>
      <c r="F34" s="355">
        <v>111480435</v>
      </c>
      <c r="G34" s="355"/>
      <c r="H34" s="355"/>
      <c r="I34" s="356">
        <v>89618503</v>
      </c>
      <c r="J34" s="356"/>
      <c r="K34" s="356">
        <v>5346500</v>
      </c>
      <c r="L34" s="357"/>
      <c r="M34" s="94"/>
      <c r="N34" s="104"/>
      <c r="O34" s="110"/>
      <c r="P34" s="110"/>
      <c r="Q34" s="110"/>
      <c r="R34" s="118"/>
    </row>
    <row r="35" spans="1:18" ht="15">
      <c r="A35" s="325" t="s">
        <v>268</v>
      </c>
      <c r="B35" s="326"/>
      <c r="C35" s="326"/>
      <c r="D35" s="326"/>
      <c r="E35" s="326"/>
      <c r="F35" s="358">
        <f>SUM(F22:H34)</f>
        <v>708183586</v>
      </c>
      <c r="G35" s="358"/>
      <c r="H35" s="358"/>
      <c r="I35" s="359">
        <f>SUM(I22:J34)</f>
        <v>399073556</v>
      </c>
      <c r="J35" s="359"/>
      <c r="K35" s="359">
        <f>SUM(K22:L34)</f>
        <v>66741100</v>
      </c>
      <c r="L35" s="360"/>
      <c r="M35" s="94"/>
      <c r="N35" s="104"/>
      <c r="O35" s="110"/>
      <c r="P35" s="110"/>
      <c r="Q35" s="110"/>
      <c r="R35" s="118"/>
    </row>
    <row r="36" spans="1:18" ht="15">
      <c r="A36" s="103"/>
      <c r="B36" s="104"/>
      <c r="C36" s="104"/>
      <c r="D36" s="125"/>
      <c r="E36" s="125"/>
      <c r="F36" s="125"/>
      <c r="G36" s="104"/>
      <c r="H36" s="104"/>
      <c r="I36" s="110"/>
      <c r="J36" s="110"/>
      <c r="K36" s="110"/>
      <c r="L36" s="119"/>
      <c r="M36" s="94"/>
      <c r="N36" s="104"/>
      <c r="O36" s="110"/>
      <c r="P36" s="110"/>
      <c r="Q36" s="110"/>
      <c r="R36" s="118"/>
    </row>
    <row r="37" spans="1:18" ht="15">
      <c r="A37" s="311" t="s">
        <v>259</v>
      </c>
      <c r="B37" s="312"/>
      <c r="C37" s="312"/>
      <c r="D37" s="312"/>
      <c r="E37" s="312"/>
      <c r="F37" s="312"/>
      <c r="G37" s="312"/>
      <c r="H37" s="312"/>
      <c r="I37" s="312"/>
      <c r="J37" s="312"/>
      <c r="K37" s="312"/>
      <c r="L37" s="313"/>
      <c r="M37" s="94"/>
      <c r="N37" s="104"/>
      <c r="O37" s="110"/>
      <c r="P37" s="110"/>
      <c r="Q37" s="110"/>
      <c r="R37" s="118"/>
    </row>
    <row r="38" spans="1:18" ht="15">
      <c r="A38" s="146"/>
      <c r="B38" s="137" t="s">
        <v>260</v>
      </c>
      <c r="C38" s="104"/>
      <c r="D38" s="104"/>
      <c r="E38" s="104"/>
      <c r="F38" s="104"/>
      <c r="G38" s="104"/>
      <c r="H38" s="104"/>
      <c r="I38" s="110"/>
      <c r="J38" s="110"/>
      <c r="K38" s="110"/>
      <c r="L38" s="133"/>
      <c r="M38" s="94"/>
      <c r="N38" s="104"/>
      <c r="O38" s="110"/>
      <c r="P38" s="110"/>
      <c r="Q38" s="110"/>
      <c r="R38" s="118"/>
    </row>
    <row r="39" spans="1:18" ht="15">
      <c r="A39" s="103"/>
      <c r="B39" s="305">
        <f>K13-I11-I10</f>
        <v>100000000</v>
      </c>
      <c r="C39" s="182"/>
      <c r="D39" s="182"/>
      <c r="E39" s="182"/>
      <c r="F39" s="306" t="s">
        <v>84</v>
      </c>
      <c r="G39" s="104"/>
      <c r="H39" s="104"/>
      <c r="I39" s="110"/>
      <c r="J39" s="314">
        <v>1</v>
      </c>
      <c r="K39" s="307">
        <f>B39/B40*J39</f>
        <v>1.3202871360463473</v>
      </c>
      <c r="L39" s="134"/>
      <c r="M39" s="94"/>
      <c r="N39" s="104"/>
      <c r="O39" s="110"/>
      <c r="P39" s="110"/>
      <c r="Q39" s="110"/>
      <c r="R39" s="118"/>
    </row>
    <row r="40" spans="1:18" ht="15">
      <c r="A40" s="103"/>
      <c r="B40" s="309">
        <f>K35+K16</f>
        <v>75741100</v>
      </c>
      <c r="C40" s="310"/>
      <c r="D40" s="310"/>
      <c r="E40" s="310"/>
      <c r="F40" s="306"/>
      <c r="G40" s="104"/>
      <c r="H40" s="104"/>
      <c r="I40" s="110"/>
      <c r="J40" s="315"/>
      <c r="K40" s="308"/>
      <c r="L40" s="134"/>
      <c r="M40" s="94"/>
      <c r="N40" s="104"/>
      <c r="O40" s="110"/>
      <c r="P40" s="110"/>
      <c r="Q40" s="110"/>
      <c r="R40" s="118"/>
    </row>
    <row r="41" spans="1:18" ht="15">
      <c r="A41" s="145"/>
      <c r="B41" s="138" t="s">
        <v>275</v>
      </c>
      <c r="C41" s="130"/>
      <c r="D41" s="130"/>
      <c r="E41" s="130"/>
      <c r="F41" s="130"/>
      <c r="G41" s="130"/>
      <c r="H41" s="130"/>
      <c r="I41" s="131"/>
      <c r="J41" s="132"/>
      <c r="K41" s="132"/>
      <c r="L41" s="144"/>
      <c r="M41" s="94"/>
      <c r="N41" s="104"/>
      <c r="O41" s="110"/>
      <c r="P41" s="110"/>
      <c r="Q41" s="110"/>
      <c r="R41" s="118"/>
    </row>
    <row r="42" spans="1:18" ht="15">
      <c r="A42" s="103"/>
      <c r="B42" s="104"/>
      <c r="C42" s="104"/>
      <c r="D42" s="104"/>
      <c r="E42" s="104"/>
      <c r="F42" s="104"/>
      <c r="G42" s="104"/>
      <c r="H42" s="104"/>
      <c r="I42" s="110"/>
      <c r="J42" s="110"/>
      <c r="K42" s="110"/>
      <c r="L42" s="119"/>
      <c r="N42" s="104"/>
      <c r="O42" s="110"/>
      <c r="P42" s="110"/>
      <c r="Q42" s="110"/>
      <c r="R42" s="118"/>
    </row>
    <row r="43" spans="1:18" ht="15">
      <c r="A43" s="91" t="s">
        <v>238</v>
      </c>
      <c r="B43" s="92"/>
      <c r="C43" s="92"/>
      <c r="D43" s="92"/>
      <c r="E43" s="92"/>
      <c r="F43" s="92"/>
      <c r="G43" s="92"/>
      <c r="H43" s="92"/>
      <c r="I43" s="110"/>
      <c r="J43" s="110"/>
      <c r="K43" s="110"/>
      <c r="L43" s="119"/>
      <c r="M43" s="110"/>
      <c r="O43" s="110"/>
      <c r="P43" s="110"/>
      <c r="Q43" s="110"/>
      <c r="R43" s="118"/>
    </row>
    <row r="44" spans="1:18" ht="15">
      <c r="A44" s="91" t="s">
        <v>239</v>
      </c>
      <c r="B44" s="92"/>
      <c r="C44" s="92"/>
      <c r="D44" s="92"/>
      <c r="E44" s="92"/>
      <c r="F44" s="92"/>
      <c r="G44" s="92"/>
      <c r="H44" s="92"/>
      <c r="I44" s="110"/>
      <c r="J44" s="110"/>
      <c r="K44" s="110"/>
      <c r="L44" s="119"/>
      <c r="M44" s="110"/>
      <c r="O44" s="110"/>
      <c r="P44" s="110"/>
      <c r="Q44" s="110"/>
      <c r="R44" s="118"/>
    </row>
    <row r="45" spans="1:18" ht="15">
      <c r="A45" s="292" t="s">
        <v>250</v>
      </c>
      <c r="B45" s="293"/>
      <c r="C45" s="293"/>
      <c r="D45" s="293"/>
      <c r="E45" s="293"/>
      <c r="F45" s="293"/>
      <c r="G45" s="293"/>
      <c r="H45" s="293"/>
      <c r="I45" s="293"/>
      <c r="J45" s="293"/>
      <c r="K45" s="293"/>
      <c r="L45" s="294"/>
      <c r="M45" s="110"/>
      <c r="O45" s="110"/>
      <c r="P45" s="110"/>
      <c r="Q45" s="110"/>
      <c r="R45" s="118"/>
    </row>
    <row r="46" spans="1:18" ht="15">
      <c r="A46" s="292"/>
      <c r="B46" s="293"/>
      <c r="C46" s="293"/>
      <c r="D46" s="293"/>
      <c r="E46" s="293"/>
      <c r="F46" s="293"/>
      <c r="G46" s="293"/>
      <c r="H46" s="293"/>
      <c r="I46" s="293"/>
      <c r="J46" s="293"/>
      <c r="K46" s="293"/>
      <c r="L46" s="294"/>
      <c r="M46" s="110"/>
      <c r="O46" s="110"/>
      <c r="P46" s="110"/>
      <c r="Q46" s="110"/>
      <c r="R46" s="118"/>
    </row>
    <row r="47" spans="1:18" ht="15">
      <c r="A47" s="120"/>
      <c r="B47" s="126"/>
      <c r="C47" s="126"/>
      <c r="D47" s="126"/>
      <c r="E47" s="126"/>
      <c r="F47" s="126"/>
      <c r="G47" s="126"/>
      <c r="H47" s="126"/>
      <c r="I47" s="126"/>
      <c r="J47" s="126"/>
      <c r="K47" s="126"/>
      <c r="L47" s="127"/>
      <c r="M47" s="110"/>
      <c r="O47" s="110"/>
      <c r="P47" s="110"/>
      <c r="Q47" s="110"/>
      <c r="R47" s="118"/>
    </row>
    <row r="48" spans="1:18" ht="15">
      <c r="A48" s="112" t="s">
        <v>240</v>
      </c>
      <c r="B48" s="104"/>
      <c r="C48" s="104"/>
      <c r="D48" s="104"/>
      <c r="E48" s="104"/>
      <c r="F48" s="104"/>
      <c r="G48" s="104"/>
      <c r="H48" s="104"/>
      <c r="L48" s="93"/>
      <c r="N48" s="104"/>
      <c r="O48" s="110"/>
      <c r="P48" s="110"/>
      <c r="Q48" s="110"/>
      <c r="R48" s="118"/>
    </row>
    <row r="49" spans="1:18" ht="15">
      <c r="A49" s="292" t="s">
        <v>277</v>
      </c>
      <c r="B49" s="295"/>
      <c r="C49" s="295"/>
      <c r="D49" s="295"/>
      <c r="E49" s="295"/>
      <c r="F49" s="295"/>
      <c r="G49" s="295"/>
      <c r="H49" s="295"/>
      <c r="I49" s="295"/>
      <c r="J49" s="295"/>
      <c r="K49" s="295"/>
      <c r="L49" s="296"/>
      <c r="N49" s="104"/>
      <c r="O49" s="110"/>
      <c r="P49" s="110"/>
      <c r="Q49" s="110"/>
      <c r="R49" s="118"/>
    </row>
    <row r="50" spans="1:18" ht="15">
      <c r="A50" s="292"/>
      <c r="B50" s="295"/>
      <c r="C50" s="295"/>
      <c r="D50" s="295"/>
      <c r="E50" s="295"/>
      <c r="F50" s="295"/>
      <c r="G50" s="295"/>
      <c r="H50" s="295"/>
      <c r="I50" s="295"/>
      <c r="J50" s="295"/>
      <c r="K50" s="295"/>
      <c r="L50" s="296"/>
      <c r="N50" s="104"/>
      <c r="O50" s="110"/>
      <c r="P50" s="110"/>
      <c r="Q50" s="110"/>
      <c r="R50" s="118"/>
    </row>
    <row r="51" spans="1:18" ht="15">
      <c r="A51" s="112" t="s">
        <v>241</v>
      </c>
      <c r="B51" s="104"/>
      <c r="C51" s="104"/>
      <c r="D51" s="104"/>
      <c r="E51" s="104"/>
      <c r="F51" s="104"/>
      <c r="G51" s="104"/>
      <c r="H51" s="104"/>
      <c r="I51" s="110"/>
      <c r="J51" s="110"/>
      <c r="K51" s="110"/>
      <c r="L51" s="119"/>
      <c r="M51" s="110"/>
      <c r="O51" s="110"/>
      <c r="P51" s="110"/>
      <c r="Q51" s="110"/>
      <c r="R51" s="118"/>
    </row>
    <row r="52" spans="1:18" ht="15">
      <c r="A52" s="292" t="s">
        <v>255</v>
      </c>
      <c r="B52" s="297"/>
      <c r="C52" s="297"/>
      <c r="D52" s="297"/>
      <c r="E52" s="297"/>
      <c r="F52" s="297"/>
      <c r="G52" s="297"/>
      <c r="H52" s="297"/>
      <c r="I52" s="297"/>
      <c r="J52" s="297"/>
      <c r="K52" s="297"/>
      <c r="L52" s="298"/>
      <c r="M52" s="110"/>
      <c r="O52" s="110"/>
      <c r="P52" s="110"/>
      <c r="Q52" s="110"/>
      <c r="R52" s="118"/>
    </row>
    <row r="53" spans="1:18" ht="15">
      <c r="A53" s="292"/>
      <c r="B53" s="297"/>
      <c r="C53" s="297"/>
      <c r="D53" s="297"/>
      <c r="E53" s="297"/>
      <c r="F53" s="297"/>
      <c r="G53" s="297"/>
      <c r="H53" s="297"/>
      <c r="I53" s="297"/>
      <c r="J53" s="297"/>
      <c r="K53" s="297"/>
      <c r="L53" s="298"/>
      <c r="M53" s="110"/>
      <c r="O53" s="110"/>
      <c r="P53" s="110"/>
      <c r="Q53" s="110"/>
      <c r="R53" s="118"/>
    </row>
    <row r="54" spans="1:18" ht="15" customHeight="1">
      <c r="A54" s="292"/>
      <c r="B54" s="297"/>
      <c r="C54" s="297"/>
      <c r="D54" s="297"/>
      <c r="E54" s="297"/>
      <c r="F54" s="297"/>
      <c r="G54" s="297"/>
      <c r="H54" s="297"/>
      <c r="I54" s="297"/>
      <c r="J54" s="297"/>
      <c r="K54" s="297"/>
      <c r="L54" s="298"/>
      <c r="M54" s="110"/>
      <c r="O54" s="110"/>
      <c r="P54" s="110"/>
      <c r="Q54" s="110"/>
      <c r="R54" s="118"/>
    </row>
    <row r="55" spans="1:18" ht="15">
      <c r="A55" s="120"/>
      <c r="B55"/>
      <c r="C55"/>
      <c r="D55"/>
      <c r="E55"/>
      <c r="F55"/>
      <c r="G55"/>
      <c r="H55"/>
      <c r="I55"/>
      <c r="J55"/>
      <c r="K55"/>
      <c r="L55" s="121"/>
      <c r="M55" s="110"/>
      <c r="O55" s="110"/>
      <c r="P55" s="110"/>
      <c r="Q55" s="110"/>
      <c r="R55" s="118"/>
    </row>
    <row r="56" spans="1:18" ht="15">
      <c r="A56" s="112" t="s">
        <v>242</v>
      </c>
      <c r="B56" s="104"/>
      <c r="C56" s="104"/>
      <c r="D56" s="104"/>
      <c r="E56" s="104"/>
      <c r="F56" s="104"/>
      <c r="G56" s="104"/>
      <c r="H56" s="104"/>
      <c r="I56" s="110"/>
      <c r="J56" s="110"/>
      <c r="K56" s="110"/>
      <c r="L56" s="119"/>
      <c r="M56" s="110"/>
      <c r="R56" s="118"/>
    </row>
    <row r="57" spans="1:18" ht="15">
      <c r="A57" s="292" t="s">
        <v>249</v>
      </c>
      <c r="B57" s="293"/>
      <c r="C57" s="293"/>
      <c r="D57" s="293"/>
      <c r="E57" s="293"/>
      <c r="F57" s="293"/>
      <c r="G57" s="293"/>
      <c r="H57" s="293"/>
      <c r="I57" s="293"/>
      <c r="J57" s="293"/>
      <c r="K57" s="293"/>
      <c r="L57" s="294"/>
      <c r="M57" s="110"/>
      <c r="R57" s="118"/>
    </row>
    <row r="58" spans="1:18" ht="15">
      <c r="A58" s="292"/>
      <c r="B58" s="293"/>
      <c r="C58" s="293"/>
      <c r="D58" s="293"/>
      <c r="E58" s="293"/>
      <c r="F58" s="293"/>
      <c r="G58" s="293"/>
      <c r="H58" s="293"/>
      <c r="I58" s="293"/>
      <c r="J58" s="293"/>
      <c r="K58" s="293"/>
      <c r="L58" s="294"/>
      <c r="M58" s="110"/>
      <c r="R58" s="118"/>
    </row>
    <row r="59" spans="1:18">
      <c r="A59" s="94"/>
      <c r="L59" s="93"/>
    </row>
    <row r="60" spans="1:18">
      <c r="A60" s="91" t="s">
        <v>276</v>
      </c>
      <c r="L60" s="93"/>
    </row>
    <row r="61" spans="1:18">
      <c r="A61" s="94" t="s">
        <v>282</v>
      </c>
      <c r="L61" s="93"/>
    </row>
    <row r="62" spans="1:18">
      <c r="A62" s="94" t="s">
        <v>283</v>
      </c>
      <c r="L62" s="93"/>
    </row>
    <row r="63" spans="1:18">
      <c r="A63" s="94"/>
      <c r="L63" s="93"/>
    </row>
    <row r="64" spans="1:18">
      <c r="A64" s="94" t="s">
        <v>285</v>
      </c>
      <c r="L64" s="93"/>
    </row>
    <row r="65" spans="1:12">
      <c r="A65" s="94"/>
      <c r="L65" s="93"/>
    </row>
    <row r="66" spans="1:12">
      <c r="A66" s="301" t="s">
        <v>279</v>
      </c>
      <c r="B66" s="302"/>
      <c r="C66" s="135"/>
      <c r="D66" s="92"/>
      <c r="E66" s="92"/>
      <c r="F66" s="92"/>
      <c r="G66" s="92"/>
      <c r="H66" s="135" t="s">
        <v>257</v>
      </c>
      <c r="I66" s="92"/>
      <c r="K66" s="303"/>
      <c r="L66" s="304"/>
    </row>
    <row r="67" spans="1:12">
      <c r="A67" s="91"/>
      <c r="B67" s="92"/>
      <c r="C67" s="92"/>
      <c r="D67" s="92"/>
      <c r="E67" s="92"/>
      <c r="F67" s="92"/>
      <c r="G67" s="92"/>
      <c r="H67" s="92"/>
      <c r="I67" s="92"/>
      <c r="L67" s="93"/>
    </row>
    <row r="68" spans="1:12" s="142" customFormat="1">
      <c r="A68" s="99"/>
      <c r="B68" s="96"/>
      <c r="C68" s="96"/>
      <c r="D68" s="96"/>
      <c r="E68" s="96"/>
      <c r="F68" s="96"/>
      <c r="G68" s="96"/>
      <c r="H68" s="96"/>
      <c r="I68" s="96"/>
      <c r="L68" s="143"/>
    </row>
    <row r="69" spans="1:12">
      <c r="A69" s="91"/>
      <c r="B69" s="92"/>
      <c r="C69" s="92"/>
      <c r="D69" s="92"/>
      <c r="E69" s="92"/>
      <c r="F69" s="92"/>
      <c r="G69" s="92"/>
      <c r="H69" s="92"/>
      <c r="I69" s="92"/>
      <c r="L69" s="93"/>
    </row>
    <row r="70" spans="1:12">
      <c r="A70" s="91"/>
      <c r="B70" s="92"/>
      <c r="C70" s="92"/>
      <c r="D70" s="92"/>
      <c r="E70" s="92"/>
      <c r="F70" s="92"/>
      <c r="G70" s="92"/>
      <c r="H70" s="92"/>
      <c r="I70" s="92"/>
      <c r="L70" s="93"/>
    </row>
    <row r="71" spans="1:12" ht="15" customHeight="1">
      <c r="A71" s="299" t="s">
        <v>280</v>
      </c>
      <c r="B71" s="300"/>
      <c r="C71" s="136"/>
      <c r="D71" s="136"/>
      <c r="E71" s="92"/>
      <c r="F71" s="136"/>
      <c r="G71" s="136" t="s">
        <v>256</v>
      </c>
      <c r="H71" s="136"/>
      <c r="I71" s="136"/>
      <c r="J71" s="128"/>
      <c r="K71" s="284"/>
      <c r="L71" s="285"/>
    </row>
    <row r="72" spans="1:12" ht="13.5" thickBot="1">
      <c r="A72" s="122"/>
      <c r="B72" s="123"/>
      <c r="C72" s="123"/>
      <c r="D72" s="123"/>
      <c r="E72" s="123"/>
      <c r="F72" s="123"/>
      <c r="G72" s="123"/>
      <c r="H72" s="123"/>
      <c r="I72" s="123"/>
      <c r="J72" s="123"/>
      <c r="K72" s="123"/>
      <c r="L72" s="124"/>
    </row>
    <row r="165" spans="9:15">
      <c r="I165" s="106"/>
    </row>
    <row r="167" spans="9:15">
      <c r="I167" s="92"/>
      <c r="N167" s="92"/>
    </row>
    <row r="170" spans="9:15">
      <c r="I170" s="92"/>
      <c r="N170" s="92"/>
      <c r="O170" s="92"/>
    </row>
  </sheetData>
  <mergeCells count="93">
    <mergeCell ref="A34:B34"/>
    <mergeCell ref="C34:D34"/>
    <mergeCell ref="F34:H34"/>
    <mergeCell ref="I34:J34"/>
    <mergeCell ref="K34:L34"/>
    <mergeCell ref="A32:B32"/>
    <mergeCell ref="C32:D32"/>
    <mergeCell ref="F32:H32"/>
    <mergeCell ref="I32:J32"/>
    <mergeCell ref="K32:L32"/>
    <mergeCell ref="A31:B31"/>
    <mergeCell ref="C31:D31"/>
    <mergeCell ref="F31:H31"/>
    <mergeCell ref="I31:J31"/>
    <mergeCell ref="K31:L31"/>
    <mergeCell ref="A30:B30"/>
    <mergeCell ref="C30:D30"/>
    <mergeCell ref="F30:H30"/>
    <mergeCell ref="I30:J30"/>
    <mergeCell ref="K30:L30"/>
    <mergeCell ref="A29:B29"/>
    <mergeCell ref="C29:D29"/>
    <mergeCell ref="F29:H29"/>
    <mergeCell ref="I29:J29"/>
    <mergeCell ref="K29:L29"/>
    <mergeCell ref="A33:B33"/>
    <mergeCell ref="C33:D33"/>
    <mergeCell ref="F33:H33"/>
    <mergeCell ref="I33:J33"/>
    <mergeCell ref="K33:L33"/>
    <mergeCell ref="A28:B28"/>
    <mergeCell ref="C28:D28"/>
    <mergeCell ref="F28:H28"/>
    <mergeCell ref="I28:J28"/>
    <mergeCell ref="K28:L28"/>
    <mergeCell ref="A27:B27"/>
    <mergeCell ref="C27:D27"/>
    <mergeCell ref="F27:H27"/>
    <mergeCell ref="I27:J27"/>
    <mergeCell ref="K27:L27"/>
    <mergeCell ref="A26:B26"/>
    <mergeCell ref="C26:D26"/>
    <mergeCell ref="F26:H26"/>
    <mergeCell ref="I26:J26"/>
    <mergeCell ref="K26:L26"/>
    <mergeCell ref="A25:B25"/>
    <mergeCell ref="C25:D25"/>
    <mergeCell ref="F25:H25"/>
    <mergeCell ref="I25:J25"/>
    <mergeCell ref="K25:L25"/>
    <mergeCell ref="F23:H23"/>
    <mergeCell ref="I23:J23"/>
    <mergeCell ref="K23:L23"/>
    <mergeCell ref="A24:B24"/>
    <mergeCell ref="C24:D24"/>
    <mergeCell ref="F24:H24"/>
    <mergeCell ref="I24:J24"/>
    <mergeCell ref="K24:L24"/>
    <mergeCell ref="A35:E35"/>
    <mergeCell ref="F35:H35"/>
    <mergeCell ref="I35:J35"/>
    <mergeCell ref="K35:L35"/>
    <mergeCell ref="A22:B22"/>
    <mergeCell ref="C22:D22"/>
    <mergeCell ref="F22:H22"/>
    <mergeCell ref="I22:J22"/>
    <mergeCell ref="K22:L22"/>
    <mergeCell ref="A23:B23"/>
    <mergeCell ref="C23:D23"/>
    <mergeCell ref="A19:L19"/>
    <mergeCell ref="A20:L20"/>
    <mergeCell ref="A21:B21"/>
    <mergeCell ref="C21:D21"/>
    <mergeCell ref="K21:L21"/>
    <mergeCell ref="F21:H21"/>
    <mergeCell ref="I21:J21"/>
    <mergeCell ref="J39:J40"/>
    <mergeCell ref="K71:L71"/>
    <mergeCell ref="A1:L1"/>
    <mergeCell ref="J3:L3"/>
    <mergeCell ref="D17:F17"/>
    <mergeCell ref="A45:L46"/>
    <mergeCell ref="A49:L50"/>
    <mergeCell ref="A52:L54"/>
    <mergeCell ref="A71:B71"/>
    <mergeCell ref="A57:L58"/>
    <mergeCell ref="A66:B66"/>
    <mergeCell ref="K66:L66"/>
    <mergeCell ref="B39:E39"/>
    <mergeCell ref="F39:F40"/>
    <mergeCell ref="K39:K40"/>
    <mergeCell ref="B40:E40"/>
    <mergeCell ref="A37:L37"/>
  </mergeCells>
  <pageMargins left="0.84" right="0.91" top="0.5" bottom="0.75" header="0.3" footer="0.3"/>
  <pageSetup paperSize="5" scale="85" orientation="portrait" horizontalDpi="4294967293" verticalDpi="0"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BG69"/>
  <sheetViews>
    <sheetView workbookViewId="0">
      <selection activeCell="AP18" sqref="AP18"/>
    </sheetView>
  </sheetViews>
  <sheetFormatPr defaultColWidth="1.7109375" defaultRowHeight="12.75"/>
  <cols>
    <col min="1" max="16384" width="1.7109375" style="41"/>
  </cols>
  <sheetData>
    <row r="1" spans="1:59" ht="15" customHeight="1">
      <c r="A1" s="348" t="s">
        <v>166</v>
      </c>
      <c r="B1" s="349"/>
      <c r="C1" s="349"/>
      <c r="D1" s="349"/>
      <c r="E1" s="349"/>
      <c r="F1" s="349"/>
      <c r="G1" s="349"/>
      <c r="H1" s="349"/>
      <c r="I1" s="349"/>
      <c r="J1" s="349"/>
      <c r="K1" s="349"/>
      <c r="L1" s="349"/>
      <c r="M1" s="349"/>
      <c r="N1" s="349"/>
      <c r="O1" s="349"/>
      <c r="P1" s="349"/>
      <c r="Q1" s="349"/>
      <c r="R1" s="349"/>
      <c r="S1" s="349"/>
      <c r="T1" s="349"/>
      <c r="U1" s="349"/>
      <c r="V1" s="349"/>
      <c r="W1" s="349"/>
      <c r="X1" s="349"/>
      <c r="Y1" s="349"/>
      <c r="Z1" s="349"/>
      <c r="AA1" s="349"/>
      <c r="AB1" s="349"/>
      <c r="AC1" s="349"/>
      <c r="AD1" s="349"/>
      <c r="AE1" s="349"/>
      <c r="AF1" s="349"/>
      <c r="AG1" s="349"/>
      <c r="AH1" s="349"/>
      <c r="AI1" s="349"/>
      <c r="AJ1" s="349"/>
      <c r="AK1" s="349"/>
      <c r="AL1" s="349"/>
      <c r="AM1" s="349"/>
      <c r="AN1" s="349"/>
      <c r="AO1" s="349"/>
      <c r="AP1" s="349"/>
      <c r="AQ1" s="349"/>
      <c r="AR1" s="349"/>
      <c r="AS1" s="349"/>
      <c r="AT1" s="349"/>
      <c r="AU1" s="349"/>
      <c r="AV1" s="349"/>
      <c r="AW1" s="349"/>
      <c r="AX1" s="349"/>
      <c r="AY1" s="349"/>
      <c r="AZ1" s="349"/>
      <c r="BA1" s="349"/>
      <c r="BB1" s="349"/>
      <c r="BC1" s="40"/>
    </row>
    <row r="2" spans="1:59" ht="12.75" hidden="1" customHeight="1">
      <c r="A2" s="42"/>
      <c r="B2" s="43"/>
      <c r="C2" s="43"/>
      <c r="D2" s="43"/>
      <c r="E2" s="43"/>
      <c r="F2" s="43"/>
      <c r="G2" s="43"/>
      <c r="H2" s="43"/>
      <c r="I2" s="43"/>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c r="AZ2" s="43"/>
      <c r="BA2" s="43"/>
      <c r="BB2" s="43"/>
      <c r="BC2" s="44"/>
    </row>
    <row r="3" spans="1:59" ht="30" customHeight="1">
      <c r="A3" s="345" t="s">
        <v>167</v>
      </c>
      <c r="B3" s="346"/>
      <c r="C3" s="346"/>
      <c r="D3" s="346"/>
      <c r="E3" s="346"/>
      <c r="F3" s="346"/>
      <c r="G3" s="346"/>
      <c r="H3" s="346"/>
      <c r="I3" s="346"/>
      <c r="J3" s="346"/>
      <c r="K3" s="346"/>
      <c r="L3" s="346"/>
      <c r="M3" s="346"/>
      <c r="N3" s="346"/>
      <c r="O3" s="346"/>
      <c r="P3" s="346"/>
      <c r="Q3" s="346"/>
      <c r="R3" s="346"/>
      <c r="S3" s="346"/>
      <c r="T3" s="346"/>
      <c r="U3" s="346"/>
      <c r="V3" s="346"/>
      <c r="W3" s="346"/>
      <c r="X3" s="346"/>
      <c r="Y3" s="346"/>
      <c r="Z3" s="346"/>
      <c r="AA3" s="346"/>
      <c r="AB3" s="346"/>
      <c r="AC3" s="346"/>
      <c r="AD3" s="346"/>
      <c r="AE3" s="346"/>
      <c r="AF3" s="346"/>
      <c r="AG3" s="346"/>
      <c r="AH3" s="346"/>
      <c r="AI3" s="346"/>
      <c r="AJ3" s="346"/>
      <c r="AK3" s="346"/>
      <c r="AL3" s="346"/>
      <c r="AM3" s="346"/>
      <c r="AN3" s="346"/>
      <c r="AO3" s="346"/>
      <c r="AP3" s="346"/>
      <c r="AQ3" s="346"/>
      <c r="AR3" s="346"/>
      <c r="AS3" s="346"/>
      <c r="AT3" s="346"/>
      <c r="AU3" s="346"/>
      <c r="AV3" s="346"/>
      <c r="AW3" s="346"/>
      <c r="AX3" s="346"/>
      <c r="AY3" s="346"/>
      <c r="AZ3" s="346"/>
      <c r="BA3" s="346"/>
      <c r="BB3" s="347"/>
      <c r="BC3" s="65"/>
    </row>
    <row r="4" spans="1:59" ht="15" customHeight="1" thickBot="1">
      <c r="A4" s="350" t="s">
        <v>168</v>
      </c>
      <c r="B4" s="351"/>
      <c r="C4" s="351"/>
      <c r="D4" s="351"/>
      <c r="E4" s="351"/>
      <c r="F4" s="351"/>
      <c r="G4" s="351"/>
      <c r="H4" s="351"/>
      <c r="I4" s="351"/>
      <c r="J4" s="351"/>
      <c r="K4" s="351"/>
      <c r="L4" s="351"/>
      <c r="M4" s="351"/>
      <c r="N4" s="351"/>
      <c r="O4" s="351"/>
      <c r="P4" s="351"/>
      <c r="Q4" s="351"/>
      <c r="R4" s="351"/>
      <c r="S4" s="351"/>
      <c r="T4" s="351"/>
      <c r="U4" s="351"/>
      <c r="V4" s="351"/>
      <c r="W4" s="351"/>
      <c r="X4" s="351"/>
      <c r="Y4" s="351"/>
      <c r="Z4" s="351"/>
      <c r="AA4" s="351"/>
      <c r="AB4" s="351"/>
      <c r="AC4" s="351"/>
      <c r="AD4" s="351"/>
      <c r="AE4" s="351"/>
      <c r="AF4" s="351"/>
      <c r="AG4" s="351"/>
      <c r="AH4" s="351"/>
      <c r="AI4" s="351"/>
      <c r="AJ4" s="351"/>
      <c r="AK4" s="351"/>
      <c r="AL4" s="351"/>
      <c r="AM4" s="351"/>
      <c r="AN4" s="351"/>
      <c r="AO4" s="351"/>
      <c r="AP4" s="351"/>
      <c r="AQ4" s="351"/>
      <c r="AR4" s="351"/>
      <c r="AS4" s="351"/>
      <c r="AT4" s="351"/>
      <c r="AU4" s="351"/>
      <c r="AV4" s="351"/>
      <c r="AW4" s="351"/>
      <c r="AX4" s="351"/>
      <c r="AY4" s="351"/>
      <c r="AZ4" s="351"/>
      <c r="BA4" s="351"/>
      <c r="BB4" s="351"/>
      <c r="BC4" s="352"/>
    </row>
    <row r="5" spans="1:59">
      <c r="A5" s="45"/>
      <c r="BC5" s="44"/>
    </row>
    <row r="6" spans="1:59" ht="15.75" customHeight="1">
      <c r="A6" s="45"/>
      <c r="AF6" s="333" t="s">
        <v>243</v>
      </c>
      <c r="AG6" s="334"/>
      <c r="AH6" s="334"/>
      <c r="AI6" s="334"/>
      <c r="AJ6" s="334"/>
      <c r="AK6" s="334"/>
      <c r="AL6" s="334"/>
      <c r="AM6" s="334"/>
      <c r="AN6" s="334"/>
      <c r="AO6" s="334"/>
      <c r="AP6" s="334"/>
      <c r="AQ6" s="334"/>
      <c r="AR6" s="334"/>
      <c r="AS6" s="334"/>
      <c r="AT6" s="334"/>
      <c r="AU6" s="334"/>
      <c r="AV6" s="334"/>
      <c r="AW6" s="334"/>
      <c r="AX6" s="334"/>
      <c r="AY6" s="334"/>
      <c r="AZ6" s="334"/>
      <c r="BA6" s="335"/>
      <c r="BC6" s="44"/>
    </row>
    <row r="7" spans="1:59" s="46" customFormat="1" ht="15" customHeight="1" thickBot="1">
      <c r="A7" s="47"/>
      <c r="AF7" s="48" t="s">
        <v>126</v>
      </c>
      <c r="AK7" s="39"/>
      <c r="AL7" s="39"/>
      <c r="BC7" s="49"/>
    </row>
    <row r="8" spans="1:59" s="46" customFormat="1" ht="15.75" thickBot="1">
      <c r="A8" s="47"/>
      <c r="AF8" s="339" t="s">
        <v>84</v>
      </c>
      <c r="AG8" s="340"/>
      <c r="AH8" s="48" t="s">
        <v>203</v>
      </c>
      <c r="AI8" s="48"/>
      <c r="AJ8" s="48"/>
      <c r="AK8" s="339"/>
      <c r="AL8" s="340"/>
      <c r="AM8" s="48" t="s">
        <v>170</v>
      </c>
      <c r="AN8" s="48"/>
      <c r="AO8" s="48"/>
      <c r="AP8" s="339"/>
      <c r="AQ8" s="340"/>
      <c r="AR8" s="48" t="s">
        <v>171</v>
      </c>
      <c r="AS8" s="48"/>
      <c r="AT8" s="48"/>
      <c r="AU8" s="48"/>
      <c r="AV8" s="339"/>
      <c r="AW8" s="340"/>
      <c r="AX8" s="48" t="s">
        <v>172</v>
      </c>
      <c r="AY8" s="48"/>
      <c r="AZ8" s="48"/>
      <c r="BA8" s="48"/>
      <c r="BC8" s="49"/>
    </row>
    <row r="9" spans="1:59" s="46" customFormat="1" ht="15">
      <c r="A9" s="47"/>
      <c r="F9" s="48"/>
      <c r="G9" s="48"/>
      <c r="H9" s="48"/>
      <c r="I9" s="48"/>
      <c r="J9" s="48"/>
      <c r="K9" s="48"/>
      <c r="L9" s="48"/>
      <c r="M9" s="48"/>
      <c r="N9" s="48"/>
      <c r="O9" s="48"/>
      <c r="P9" s="48"/>
      <c r="Q9" s="48"/>
      <c r="R9" s="48"/>
      <c r="S9" s="48"/>
      <c r="T9" s="48"/>
      <c r="U9" s="48"/>
      <c r="V9" s="48"/>
      <c r="W9" s="48"/>
      <c r="X9" s="48"/>
      <c r="Y9" s="48"/>
      <c r="Z9" s="48"/>
      <c r="AA9" s="48"/>
      <c r="AB9" s="48"/>
      <c r="AC9" s="48"/>
      <c r="AD9" s="48"/>
      <c r="AE9" s="48"/>
      <c r="AF9" s="48"/>
      <c r="AG9" s="48"/>
      <c r="AH9" s="48"/>
      <c r="AI9" s="48"/>
      <c r="AJ9" s="48"/>
      <c r="AK9" s="48"/>
      <c r="AL9" s="48"/>
      <c r="AM9" s="48"/>
      <c r="AN9" s="48"/>
      <c r="AO9" s="48"/>
      <c r="AP9" s="48"/>
      <c r="AQ9" s="48"/>
      <c r="AR9" s="48"/>
      <c r="AS9" s="48"/>
      <c r="AT9" s="48"/>
      <c r="AU9" s="48"/>
      <c r="AV9" s="48"/>
      <c r="AW9" s="48"/>
      <c r="AX9" s="48"/>
      <c r="AY9" s="48"/>
      <c r="AZ9" s="48"/>
      <c r="BA9" s="48"/>
      <c r="BB9" s="48"/>
      <c r="BC9" s="50"/>
      <c r="BD9" s="48"/>
      <c r="BE9" s="48"/>
      <c r="BF9" s="48"/>
      <c r="BG9" s="48"/>
    </row>
    <row r="10" spans="1:59" s="46" customFormat="1" ht="15">
      <c r="A10" s="47"/>
      <c r="BC10" s="49"/>
    </row>
    <row r="11" spans="1:59" s="46" customFormat="1" ht="15">
      <c r="A11" s="330"/>
      <c r="B11" s="331"/>
      <c r="C11" s="331"/>
      <c r="D11" s="331"/>
      <c r="E11" s="331"/>
      <c r="F11" s="331"/>
      <c r="G11" s="331"/>
      <c r="H11" s="331"/>
      <c r="I11" s="331"/>
      <c r="J11" s="331"/>
      <c r="K11" s="331"/>
      <c r="L11" s="331"/>
      <c r="M11" s="331"/>
      <c r="N11" s="331"/>
      <c r="O11" s="331"/>
      <c r="P11" s="331"/>
      <c r="Q11" s="331"/>
      <c r="R11" s="331"/>
      <c r="S11" s="331"/>
      <c r="T11" s="331"/>
      <c r="U11" s="331"/>
      <c r="V11" s="331"/>
      <c r="W11" s="331"/>
      <c r="X11" s="331"/>
      <c r="Y11" s="331"/>
      <c r="Z11" s="331"/>
      <c r="AA11" s="331"/>
      <c r="AB11" s="331"/>
      <c r="AC11" s="331"/>
      <c r="AD11" s="331"/>
      <c r="AE11" s="331"/>
      <c r="AF11" s="331"/>
      <c r="AG11" s="331"/>
      <c r="AH11" s="331"/>
      <c r="AI11" s="331"/>
      <c r="AJ11" s="331"/>
      <c r="AK11" s="331"/>
      <c r="AL11" s="331"/>
      <c r="AM11" s="331"/>
      <c r="AN11" s="331"/>
      <c r="AO11" s="331"/>
      <c r="AP11" s="331"/>
      <c r="AQ11" s="331"/>
      <c r="AR11" s="331"/>
      <c r="AS11" s="331"/>
      <c r="AT11" s="331"/>
      <c r="AU11" s="331"/>
      <c r="AV11" s="331"/>
      <c r="AW11" s="331"/>
      <c r="AX11" s="331"/>
      <c r="AY11" s="331"/>
      <c r="AZ11" s="331"/>
      <c r="BA11" s="331"/>
      <c r="BB11" s="331"/>
      <c r="BC11" s="49"/>
    </row>
    <row r="12" spans="1:59" s="46" customFormat="1" ht="15">
      <c r="A12" s="47"/>
      <c r="BC12" s="49"/>
    </row>
    <row r="13" spans="1:59" s="46" customFormat="1" ht="15">
      <c r="A13" s="336" t="s">
        <v>127</v>
      </c>
      <c r="B13" s="337"/>
      <c r="C13" s="337"/>
      <c r="D13" s="337"/>
      <c r="E13" s="337"/>
      <c r="F13" s="337"/>
      <c r="G13" s="337"/>
      <c r="H13" s="337"/>
      <c r="I13" s="337"/>
      <c r="J13" s="337"/>
      <c r="K13" s="337"/>
      <c r="L13" s="337"/>
      <c r="M13" s="337"/>
      <c r="N13" s="337"/>
      <c r="O13" s="337"/>
      <c r="P13" s="337"/>
      <c r="Q13" s="337"/>
      <c r="R13" s="337"/>
      <c r="S13" s="337"/>
      <c r="T13" s="337"/>
      <c r="U13" s="337"/>
      <c r="V13" s="337"/>
      <c r="W13" s="337"/>
      <c r="X13" s="337"/>
      <c r="Y13" s="337"/>
      <c r="Z13" s="337"/>
      <c r="AA13" s="337"/>
      <c r="AB13" s="337"/>
      <c r="AC13" s="337"/>
      <c r="AD13" s="337"/>
      <c r="AE13" s="337"/>
      <c r="AF13" s="337"/>
      <c r="AG13" s="337"/>
      <c r="AH13" s="337"/>
      <c r="AI13" s="337"/>
      <c r="AJ13" s="337"/>
      <c r="AK13" s="337"/>
      <c r="AL13" s="337"/>
      <c r="AM13" s="337"/>
      <c r="AN13" s="337"/>
      <c r="AO13" s="337"/>
      <c r="AP13" s="337"/>
      <c r="AQ13" s="337"/>
      <c r="AR13" s="337"/>
      <c r="AS13" s="337"/>
      <c r="AT13" s="337"/>
      <c r="AU13" s="337"/>
      <c r="AV13" s="337"/>
      <c r="AW13" s="337"/>
      <c r="AX13" s="337"/>
      <c r="AY13" s="337"/>
      <c r="AZ13" s="337"/>
      <c r="BA13" s="337"/>
      <c r="BB13" s="337"/>
      <c r="BC13" s="49"/>
    </row>
    <row r="14" spans="1:59" s="46" customFormat="1" ht="15">
      <c r="A14" s="336"/>
      <c r="B14" s="337"/>
      <c r="C14" s="337"/>
      <c r="D14" s="337"/>
      <c r="E14" s="337"/>
      <c r="F14" s="337"/>
      <c r="G14" s="337"/>
      <c r="H14" s="337"/>
      <c r="I14" s="337"/>
      <c r="J14" s="337"/>
      <c r="K14" s="337"/>
      <c r="L14" s="337"/>
      <c r="M14" s="337"/>
      <c r="N14" s="337"/>
      <c r="O14" s="337"/>
      <c r="P14" s="337"/>
      <c r="Q14" s="337"/>
      <c r="R14" s="337"/>
      <c r="S14" s="337"/>
      <c r="T14" s="337"/>
      <c r="U14" s="337"/>
      <c r="V14" s="337"/>
      <c r="W14" s="337"/>
      <c r="X14" s="337"/>
      <c r="Y14" s="337"/>
      <c r="Z14" s="337"/>
      <c r="AA14" s="337"/>
      <c r="AB14" s="337"/>
      <c r="AC14" s="337"/>
      <c r="AD14" s="337"/>
      <c r="AE14" s="337"/>
      <c r="AF14" s="337"/>
      <c r="AG14" s="337"/>
      <c r="AH14" s="337"/>
      <c r="AI14" s="337"/>
      <c r="AJ14" s="337"/>
      <c r="AK14" s="337"/>
      <c r="AL14" s="337"/>
      <c r="AM14" s="337"/>
      <c r="AN14" s="337"/>
      <c r="AO14" s="337"/>
      <c r="AP14" s="337"/>
      <c r="AQ14" s="337"/>
      <c r="AR14" s="337"/>
      <c r="AS14" s="337"/>
      <c r="AT14" s="337"/>
      <c r="AU14" s="337"/>
      <c r="AV14" s="337"/>
      <c r="AW14" s="337"/>
      <c r="AX14" s="337"/>
      <c r="AY14" s="337"/>
      <c r="AZ14" s="337"/>
      <c r="BA14" s="337"/>
      <c r="BB14" s="337"/>
      <c r="BC14" s="49"/>
    </row>
    <row r="15" spans="1:59" s="46" customFormat="1" ht="15">
      <c r="A15" s="51"/>
      <c r="B15" s="52"/>
      <c r="C15" s="52"/>
      <c r="D15" s="52"/>
      <c r="E15" s="52"/>
      <c r="F15" s="52"/>
      <c r="G15" s="52"/>
      <c r="H15" s="52"/>
      <c r="I15" s="52"/>
      <c r="J15" s="52"/>
      <c r="K15" s="52"/>
      <c r="L15" s="52"/>
      <c r="M15" s="52"/>
      <c r="N15" s="52"/>
      <c r="O15" s="52"/>
      <c r="P15" s="52"/>
      <c r="Q15" s="52"/>
      <c r="R15" s="52"/>
      <c r="S15" s="52"/>
      <c r="T15" s="52"/>
      <c r="U15" s="52"/>
      <c r="V15" s="52"/>
      <c r="W15" s="52"/>
      <c r="X15" s="52"/>
      <c r="Y15" s="52"/>
      <c r="Z15" s="52"/>
      <c r="AA15" s="52"/>
      <c r="AB15" s="52"/>
      <c r="AC15" s="52"/>
      <c r="AD15" s="52"/>
      <c r="AE15" s="52"/>
      <c r="AF15" s="52"/>
      <c r="AG15" s="52"/>
      <c r="AH15" s="52"/>
      <c r="AI15" s="52"/>
      <c r="AJ15" s="52"/>
      <c r="AK15" s="52"/>
      <c r="AL15" s="52"/>
      <c r="AM15" s="52"/>
      <c r="AN15" s="52"/>
      <c r="AO15" s="52"/>
      <c r="AP15" s="52"/>
      <c r="AQ15" s="52"/>
      <c r="AR15" s="52"/>
      <c r="AS15" s="52"/>
      <c r="AT15" s="52"/>
      <c r="AU15" s="52"/>
      <c r="AV15" s="52"/>
      <c r="AW15" s="52"/>
      <c r="AX15" s="52"/>
      <c r="AY15" s="52"/>
      <c r="AZ15" s="52"/>
      <c r="BA15" s="52"/>
      <c r="BB15" s="52"/>
      <c r="BC15" s="49"/>
    </row>
    <row r="16" spans="1:59" s="46" customFormat="1" ht="15">
      <c r="A16" s="47"/>
      <c r="F16" s="46" t="s">
        <v>128</v>
      </c>
      <c r="O16" s="46" t="s">
        <v>11</v>
      </c>
      <c r="P16" s="338" t="s">
        <v>248</v>
      </c>
      <c r="Q16" s="338"/>
      <c r="R16" s="338"/>
      <c r="S16" s="338"/>
      <c r="T16" s="338"/>
      <c r="U16" s="338"/>
      <c r="V16" s="338"/>
      <c r="W16" s="338"/>
      <c r="X16" s="338"/>
      <c r="Y16" s="338"/>
      <c r="Z16" s="338"/>
      <c r="AA16" s="338"/>
      <c r="AB16" s="338"/>
      <c r="AC16" s="338"/>
      <c r="AD16" s="338"/>
      <c r="AE16" s="338"/>
      <c r="AF16" s="338"/>
      <c r="BC16" s="49"/>
    </row>
    <row r="17" spans="1:58" s="46" customFormat="1" ht="15">
      <c r="A17" s="47"/>
      <c r="P17" s="53"/>
      <c r="Q17" s="53"/>
      <c r="R17" s="53"/>
      <c r="S17" s="53"/>
      <c r="T17" s="53"/>
      <c r="U17" s="53"/>
      <c r="V17" s="53"/>
      <c r="W17" s="53"/>
      <c r="X17" s="53"/>
      <c r="Y17" s="53"/>
      <c r="Z17" s="53"/>
      <c r="BC17" s="49"/>
    </row>
    <row r="18" spans="1:58" s="46" customFormat="1" ht="15" customHeight="1">
      <c r="A18" s="47"/>
      <c r="F18" s="46" t="s">
        <v>129</v>
      </c>
      <c r="O18" s="46" t="s">
        <v>11</v>
      </c>
      <c r="P18" s="332">
        <v>8000000</v>
      </c>
      <c r="Q18" s="332"/>
      <c r="R18" s="332"/>
      <c r="S18" s="332"/>
      <c r="T18" s="332"/>
      <c r="U18" s="332"/>
      <c r="V18" s="332"/>
      <c r="W18" s="332"/>
      <c r="X18" s="332"/>
      <c r="Y18" s="332"/>
      <c r="Z18" s="332"/>
      <c r="BC18" s="49"/>
      <c r="BF18" s="54"/>
    </row>
    <row r="19" spans="1:58" s="46" customFormat="1" ht="15">
      <c r="A19" s="47"/>
      <c r="P19" s="53"/>
      <c r="Q19" s="53"/>
      <c r="R19" s="53"/>
      <c r="S19" s="53"/>
      <c r="T19" s="53"/>
      <c r="U19" s="53"/>
      <c r="V19" s="53"/>
      <c r="W19" s="53"/>
      <c r="X19" s="53"/>
      <c r="Y19" s="53"/>
      <c r="Z19" s="53"/>
      <c r="BC19" s="49"/>
    </row>
    <row r="20" spans="1:58" s="46" customFormat="1" ht="15">
      <c r="A20" s="47"/>
      <c r="F20" s="46" t="s">
        <v>130</v>
      </c>
      <c r="O20" s="46" t="s">
        <v>11</v>
      </c>
      <c r="P20" s="353">
        <v>8</v>
      </c>
      <c r="Q20" s="353"/>
      <c r="R20" s="353"/>
      <c r="S20" s="353"/>
      <c r="T20" s="46" t="s">
        <v>28</v>
      </c>
      <c r="BC20" s="49"/>
    </row>
    <row r="21" spans="1:58" s="46" customFormat="1" ht="15">
      <c r="A21" s="47"/>
      <c r="P21" s="55"/>
      <c r="Q21" s="55"/>
      <c r="R21" s="55"/>
      <c r="S21" s="55"/>
      <c r="BC21" s="49"/>
    </row>
    <row r="22" spans="1:58" s="46" customFormat="1" ht="15">
      <c r="A22" s="47"/>
      <c r="F22" s="46" t="s">
        <v>131</v>
      </c>
      <c r="O22" s="46" t="s">
        <v>11</v>
      </c>
      <c r="P22" s="343">
        <v>12</v>
      </c>
      <c r="Q22" s="343"/>
      <c r="R22" s="343"/>
      <c r="S22" s="46" t="s">
        <v>132</v>
      </c>
      <c r="BC22" s="49"/>
    </row>
    <row r="23" spans="1:58" s="46" customFormat="1" ht="15">
      <c r="A23" s="47"/>
      <c r="P23" s="56"/>
      <c r="Q23" s="56"/>
      <c r="R23" s="56"/>
      <c r="S23" s="56"/>
      <c r="BC23" s="49"/>
    </row>
    <row r="24" spans="1:58" s="46" customFormat="1" ht="15">
      <c r="A24" s="47"/>
      <c r="F24" s="46" t="s">
        <v>133</v>
      </c>
      <c r="O24" s="46" t="s">
        <v>11</v>
      </c>
      <c r="P24" s="332">
        <f>((((P20*(P22/12))*P18)/100)+P18)/P22</f>
        <v>720000</v>
      </c>
      <c r="Q24" s="332"/>
      <c r="R24" s="332"/>
      <c r="S24" s="332"/>
      <c r="T24" s="332"/>
      <c r="U24" s="332"/>
      <c r="V24" s="332"/>
      <c r="W24" s="332"/>
      <c r="X24" s="332"/>
      <c r="Y24" s="332"/>
      <c r="Z24" s="332"/>
      <c r="AB24" s="68" t="s">
        <v>176</v>
      </c>
      <c r="AC24" s="69"/>
      <c r="AD24" s="69"/>
      <c r="AE24" s="69"/>
      <c r="AF24" s="69"/>
      <c r="AG24" s="69"/>
      <c r="AH24" s="69"/>
      <c r="AI24" s="341">
        <v>0</v>
      </c>
      <c r="AJ24" s="341"/>
      <c r="AK24" s="341"/>
      <c r="AL24" s="341"/>
      <c r="AM24" s="341"/>
      <c r="AN24" s="341"/>
      <c r="AO24" s="341"/>
      <c r="AP24" s="341"/>
      <c r="AQ24" s="341"/>
      <c r="AR24" s="341"/>
      <c r="AS24" s="342"/>
      <c r="BC24" s="49"/>
    </row>
    <row r="25" spans="1:58" s="46" customFormat="1" ht="15">
      <c r="A25" s="47"/>
      <c r="P25" s="53"/>
      <c r="Q25" s="53"/>
      <c r="R25" s="53"/>
      <c r="S25" s="53"/>
      <c r="T25" s="53"/>
      <c r="U25" s="53"/>
      <c r="V25" s="53"/>
      <c r="W25" s="53"/>
      <c r="X25" s="53"/>
      <c r="Y25" s="53"/>
      <c r="Z25" s="53"/>
      <c r="BC25" s="49"/>
    </row>
    <row r="26" spans="1:58" s="46" customFormat="1" ht="15">
      <c r="A26" s="47"/>
      <c r="F26" s="46" t="s">
        <v>134</v>
      </c>
      <c r="O26" s="46" t="s">
        <v>11</v>
      </c>
      <c r="P26" s="46" t="s">
        <v>135</v>
      </c>
      <c r="Q26" s="46" t="s">
        <v>155</v>
      </c>
      <c r="AA26" s="46" t="s">
        <v>11</v>
      </c>
      <c r="AB26" s="332">
        <v>20000</v>
      </c>
      <c r="AC26" s="332"/>
      <c r="AD26" s="332"/>
      <c r="AE26" s="332"/>
      <c r="AF26" s="332"/>
      <c r="AG26" s="332"/>
      <c r="AH26" s="332"/>
      <c r="AI26" s="332"/>
      <c r="AJ26" s="332"/>
      <c r="AK26" s="332"/>
      <c r="AL26" s="332"/>
      <c r="BC26" s="49"/>
    </row>
    <row r="27" spans="1:58" s="46" customFormat="1" ht="9.9499999999999993" customHeight="1">
      <c r="A27" s="47"/>
      <c r="AB27" s="53"/>
      <c r="AC27" s="53"/>
      <c r="AD27" s="53"/>
      <c r="AE27" s="53"/>
      <c r="AF27" s="53"/>
      <c r="AG27" s="53"/>
      <c r="AH27" s="53"/>
      <c r="AI27" s="53"/>
      <c r="AJ27" s="53"/>
      <c r="AK27" s="53"/>
      <c r="AL27" s="53"/>
      <c r="BC27" s="49"/>
    </row>
    <row r="28" spans="1:58" s="46" customFormat="1" ht="15">
      <c r="A28" s="47"/>
      <c r="P28" s="46" t="s">
        <v>136</v>
      </c>
      <c r="Q28" s="46" t="s">
        <v>137</v>
      </c>
      <c r="AA28" s="46" t="s">
        <v>11</v>
      </c>
      <c r="AB28" s="332">
        <v>0</v>
      </c>
      <c r="AC28" s="332"/>
      <c r="AD28" s="332"/>
      <c r="AE28" s="332"/>
      <c r="AF28" s="332"/>
      <c r="AG28" s="332"/>
      <c r="AH28" s="332"/>
      <c r="AI28" s="332"/>
      <c r="AJ28" s="332"/>
      <c r="AK28" s="332"/>
      <c r="AL28" s="332"/>
      <c r="BC28" s="49"/>
    </row>
    <row r="29" spans="1:58" s="46" customFormat="1" ht="9.9499999999999993" customHeight="1">
      <c r="A29" s="47"/>
      <c r="AB29" s="332"/>
      <c r="AC29" s="332"/>
      <c r="AD29" s="332"/>
      <c r="AE29" s="332"/>
      <c r="AF29" s="332"/>
      <c r="AG29" s="332"/>
      <c r="AH29" s="332"/>
      <c r="AI29" s="332"/>
      <c r="AJ29" s="332"/>
      <c r="AK29" s="332"/>
      <c r="AL29" s="332"/>
      <c r="BC29" s="49"/>
    </row>
    <row r="30" spans="1:58" s="46" customFormat="1" ht="15">
      <c r="A30" s="47"/>
      <c r="P30" s="46" t="s">
        <v>144</v>
      </c>
      <c r="Q30" s="46" t="s">
        <v>175</v>
      </c>
      <c r="AA30" s="46" t="s">
        <v>11</v>
      </c>
      <c r="AB30" s="332">
        <v>60000</v>
      </c>
      <c r="AC30" s="332"/>
      <c r="AD30" s="332"/>
      <c r="AE30" s="332"/>
      <c r="AF30" s="332"/>
      <c r="AG30" s="332"/>
      <c r="AH30" s="332"/>
      <c r="AI30" s="332"/>
      <c r="AJ30" s="332"/>
      <c r="AK30" s="332"/>
      <c r="AL30" s="332"/>
      <c r="BC30" s="49"/>
    </row>
    <row r="31" spans="1:58" s="46" customFormat="1" ht="9.9499999999999993" customHeight="1">
      <c r="A31" s="47"/>
      <c r="AB31" s="332"/>
      <c r="AC31" s="332"/>
      <c r="AD31" s="332"/>
      <c r="AE31" s="332"/>
      <c r="AF31" s="332"/>
      <c r="AG31" s="332"/>
      <c r="AH31" s="332"/>
      <c r="AI31" s="332"/>
      <c r="AJ31" s="332"/>
      <c r="AK31" s="332"/>
      <c r="AL31" s="332"/>
      <c r="BC31" s="49"/>
    </row>
    <row r="32" spans="1:58" s="46" customFormat="1" ht="15">
      <c r="A32" s="47"/>
      <c r="P32" s="46" t="s">
        <v>145</v>
      </c>
      <c r="Q32" s="46" t="s">
        <v>146</v>
      </c>
      <c r="AA32" s="46" t="s">
        <v>11</v>
      </c>
      <c r="AB32" s="332">
        <v>0</v>
      </c>
      <c r="AC32" s="332"/>
      <c r="AD32" s="332"/>
      <c r="AE32" s="332"/>
      <c r="AF32" s="332"/>
      <c r="AG32" s="332"/>
      <c r="AH32" s="332"/>
      <c r="AI32" s="332"/>
      <c r="AJ32" s="332"/>
      <c r="AK32" s="332"/>
      <c r="AL32" s="332"/>
      <c r="BC32" s="49"/>
    </row>
    <row r="33" spans="1:55" s="46" customFormat="1" ht="9.9499999999999993" customHeight="1">
      <c r="A33" s="47"/>
      <c r="AB33" s="332"/>
      <c r="AC33" s="332"/>
      <c r="AD33" s="332"/>
      <c r="AE33" s="332"/>
      <c r="AF33" s="332"/>
      <c r="AG33" s="332"/>
      <c r="AH33" s="332"/>
      <c r="AI33" s="332"/>
      <c r="AJ33" s="332"/>
      <c r="AK33" s="332"/>
      <c r="AL33" s="332"/>
      <c r="BC33" s="49"/>
    </row>
    <row r="34" spans="1:55" s="46" customFormat="1" ht="15">
      <c r="A34" s="47"/>
      <c r="P34" s="46" t="s">
        <v>147</v>
      </c>
      <c r="Q34" s="46" t="s">
        <v>148</v>
      </c>
      <c r="AA34" s="46" t="s">
        <v>11</v>
      </c>
      <c r="AB34" s="332">
        <v>0</v>
      </c>
      <c r="AC34" s="332"/>
      <c r="AD34" s="332"/>
      <c r="AE34" s="332"/>
      <c r="AF34" s="332"/>
      <c r="AG34" s="332"/>
      <c r="AH34" s="332"/>
      <c r="AI34" s="332"/>
      <c r="AJ34" s="332"/>
      <c r="AK34" s="332"/>
      <c r="AL34" s="332"/>
      <c r="BC34" s="49"/>
    </row>
    <row r="35" spans="1:55" s="46" customFormat="1" ht="9.9499999999999993" customHeight="1">
      <c r="A35" s="47"/>
      <c r="AB35" s="53"/>
      <c r="AC35" s="53"/>
      <c r="AD35" s="53"/>
      <c r="AE35" s="53"/>
      <c r="AF35" s="53"/>
      <c r="AG35" s="53"/>
      <c r="AH35" s="53"/>
      <c r="AI35" s="53"/>
      <c r="AJ35" s="53"/>
      <c r="AK35" s="53"/>
      <c r="AL35" s="53"/>
      <c r="BC35" s="49"/>
    </row>
    <row r="36" spans="1:55" s="46" customFormat="1" ht="15">
      <c r="A36" s="47"/>
      <c r="P36" s="48" t="s">
        <v>44</v>
      </c>
      <c r="AA36" s="46" t="s">
        <v>11</v>
      </c>
      <c r="AB36" s="344">
        <f>SUM(AB26:AL34)</f>
        <v>80000</v>
      </c>
      <c r="AC36" s="344"/>
      <c r="AD36" s="344"/>
      <c r="AE36" s="344"/>
      <c r="AF36" s="344"/>
      <c r="AG36" s="344"/>
      <c r="AH36" s="344"/>
      <c r="AI36" s="344"/>
      <c r="AJ36" s="344"/>
      <c r="AK36" s="344"/>
      <c r="AL36" s="344"/>
      <c r="BC36" s="49"/>
    </row>
    <row r="37" spans="1:55" s="46" customFormat="1" ht="15">
      <c r="A37" s="47"/>
      <c r="BC37" s="49"/>
    </row>
    <row r="38" spans="1:55" s="46" customFormat="1" ht="15">
      <c r="A38" s="47"/>
      <c r="F38" s="46" t="s">
        <v>138</v>
      </c>
      <c r="O38" s="46" t="s">
        <v>11</v>
      </c>
      <c r="P38" s="80" t="s">
        <v>247</v>
      </c>
      <c r="BC38" s="49"/>
    </row>
    <row r="39" spans="1:55" s="46" customFormat="1" ht="15">
      <c r="A39" s="47"/>
      <c r="F39" s="46" t="s">
        <v>174</v>
      </c>
      <c r="O39" s="46" t="s">
        <v>11</v>
      </c>
      <c r="P39" s="332">
        <v>14040000</v>
      </c>
      <c r="Q39" s="332"/>
      <c r="R39" s="332"/>
      <c r="S39" s="332"/>
      <c r="T39" s="332"/>
      <c r="U39" s="332"/>
      <c r="V39" s="332"/>
      <c r="W39" s="332"/>
      <c r="X39" s="332"/>
      <c r="Y39" s="332"/>
      <c r="Z39" s="332"/>
      <c r="BC39" s="49"/>
    </row>
    <row r="40" spans="1:55" s="46" customFormat="1" ht="15">
      <c r="A40" s="47"/>
      <c r="BC40" s="49"/>
    </row>
    <row r="41" spans="1:55" s="46" customFormat="1" ht="15">
      <c r="A41" s="47"/>
      <c r="F41" s="46" t="s">
        <v>139</v>
      </c>
      <c r="O41" s="46" t="s">
        <v>11</v>
      </c>
      <c r="P41" s="46" t="s">
        <v>173</v>
      </c>
      <c r="BC41" s="49"/>
    </row>
    <row r="42" spans="1:55" s="46" customFormat="1" ht="15">
      <c r="A42" s="47"/>
      <c r="BC42" s="49"/>
    </row>
    <row r="43" spans="1:55" s="46" customFormat="1" ht="15">
      <c r="A43" s="47"/>
      <c r="BC43" s="49"/>
    </row>
    <row r="44" spans="1:55" s="46" customFormat="1" ht="15">
      <c r="A44" s="47"/>
      <c r="BC44" s="49"/>
    </row>
    <row r="45" spans="1:55" s="46" customFormat="1" ht="15">
      <c r="A45" s="330" t="s">
        <v>140</v>
      </c>
      <c r="B45" s="331"/>
      <c r="C45" s="331"/>
      <c r="D45" s="331"/>
      <c r="E45" s="331"/>
      <c r="F45" s="331"/>
      <c r="G45" s="331"/>
      <c r="H45" s="331"/>
      <c r="I45" s="331"/>
      <c r="J45" s="331"/>
      <c r="K45" s="331"/>
      <c r="L45" s="331"/>
      <c r="M45" s="331"/>
      <c r="N45" s="331"/>
      <c r="O45" s="331"/>
      <c r="P45" s="331"/>
      <c r="Q45" s="331"/>
      <c r="R45" s="331"/>
      <c r="S45" s="331"/>
      <c r="T45" s="331"/>
      <c r="U45" s="331"/>
      <c r="V45" s="331"/>
      <c r="W45" s="331"/>
      <c r="X45" s="331"/>
      <c r="Y45" s="331"/>
      <c r="Z45" s="331"/>
      <c r="AA45" s="331"/>
      <c r="AB45" s="331"/>
      <c r="AC45" s="331"/>
      <c r="AD45" s="331"/>
      <c r="AE45" s="331"/>
      <c r="AF45" s="331"/>
      <c r="AG45" s="331"/>
      <c r="AH45" s="331"/>
      <c r="AI45" s="331"/>
      <c r="AJ45" s="331"/>
      <c r="AK45" s="331"/>
      <c r="AL45" s="331"/>
      <c r="AM45" s="331"/>
      <c r="AN45" s="331"/>
      <c r="AO45" s="331"/>
      <c r="AP45" s="331"/>
      <c r="AQ45" s="331"/>
      <c r="AR45" s="331"/>
      <c r="AS45" s="331"/>
      <c r="AT45" s="331"/>
      <c r="AU45" s="331"/>
      <c r="AV45" s="331"/>
      <c r="AW45" s="331"/>
      <c r="AX45" s="331"/>
      <c r="AY45" s="331"/>
      <c r="AZ45" s="331"/>
      <c r="BA45" s="331"/>
      <c r="BB45" s="331"/>
      <c r="BC45" s="49"/>
    </row>
    <row r="46" spans="1:55" s="46" customFormat="1" ht="15.75" thickBot="1">
      <c r="A46" s="47"/>
      <c r="BC46" s="49"/>
    </row>
    <row r="47" spans="1:55" s="46" customFormat="1" ht="15">
      <c r="A47" s="47"/>
      <c r="C47" s="81"/>
      <c r="D47" s="82"/>
      <c r="E47" s="82"/>
      <c r="F47" s="82"/>
      <c r="G47" s="82"/>
      <c r="H47" s="82"/>
      <c r="I47" s="82"/>
      <c r="J47" s="82"/>
      <c r="K47" s="82"/>
      <c r="L47" s="82"/>
      <c r="M47" s="82"/>
      <c r="N47" s="83"/>
      <c r="O47" s="80"/>
      <c r="P47" s="81"/>
      <c r="Q47" s="82"/>
      <c r="R47" s="82"/>
      <c r="S47" s="82"/>
      <c r="T47" s="82"/>
      <c r="U47" s="82"/>
      <c r="V47" s="82"/>
      <c r="W47" s="82"/>
      <c r="X47" s="82"/>
      <c r="Y47" s="82"/>
      <c r="Z47" s="82"/>
      <c r="AA47" s="83"/>
      <c r="AB47" s="80"/>
      <c r="AC47" s="81"/>
      <c r="AD47" s="82"/>
      <c r="AE47" s="82"/>
      <c r="AF47" s="82"/>
      <c r="AG47" s="82"/>
      <c r="AH47" s="82"/>
      <c r="AI47" s="82"/>
      <c r="AJ47" s="82"/>
      <c r="AK47" s="82"/>
      <c r="AL47" s="82"/>
      <c r="AM47" s="82"/>
      <c r="AN47" s="83"/>
      <c r="AO47" s="80"/>
      <c r="AP47" s="81"/>
      <c r="AQ47" s="82"/>
      <c r="AR47" s="82"/>
      <c r="AS47" s="82"/>
      <c r="AT47" s="82"/>
      <c r="AU47" s="82"/>
      <c r="AV47" s="82"/>
      <c r="AW47" s="82"/>
      <c r="AX47" s="82"/>
      <c r="AY47" s="82"/>
      <c r="AZ47" s="82"/>
      <c r="BA47" s="83"/>
      <c r="BC47" s="49"/>
    </row>
    <row r="48" spans="1:55" s="46" customFormat="1" ht="15">
      <c r="A48" s="47"/>
      <c r="C48" s="84"/>
      <c r="D48" s="80"/>
      <c r="E48" s="80"/>
      <c r="F48" s="80"/>
      <c r="G48" s="80"/>
      <c r="H48" s="80"/>
      <c r="I48" s="80"/>
      <c r="J48" s="80"/>
      <c r="K48" s="80"/>
      <c r="L48" s="80"/>
      <c r="M48" s="80"/>
      <c r="N48" s="85"/>
      <c r="O48" s="80"/>
      <c r="P48" s="84"/>
      <c r="Q48" s="80"/>
      <c r="R48" s="80"/>
      <c r="S48" s="80"/>
      <c r="T48" s="80"/>
      <c r="U48" s="80"/>
      <c r="V48" s="80"/>
      <c r="W48" s="80"/>
      <c r="X48" s="80"/>
      <c r="Y48" s="80"/>
      <c r="Z48" s="80"/>
      <c r="AA48" s="85"/>
      <c r="AB48" s="80"/>
      <c r="AC48" s="84"/>
      <c r="AD48" s="80"/>
      <c r="AE48" s="80"/>
      <c r="AF48" s="80"/>
      <c r="AG48" s="80"/>
      <c r="AH48" s="80"/>
      <c r="AI48" s="80"/>
      <c r="AJ48" s="80"/>
      <c r="AK48" s="80"/>
      <c r="AL48" s="80"/>
      <c r="AM48" s="80"/>
      <c r="AN48" s="85"/>
      <c r="AO48" s="80"/>
      <c r="AP48" s="84"/>
      <c r="AQ48" s="80"/>
      <c r="AR48" s="80"/>
      <c r="AS48" s="80"/>
      <c r="AT48" s="80"/>
      <c r="AU48" s="80"/>
      <c r="AV48" s="80"/>
      <c r="AW48" s="80"/>
      <c r="AX48" s="80"/>
      <c r="AY48" s="80"/>
      <c r="AZ48" s="80"/>
      <c r="BA48" s="85"/>
      <c r="BC48" s="49"/>
    </row>
    <row r="49" spans="1:55" s="46" customFormat="1" ht="15">
      <c r="A49" s="47"/>
      <c r="C49" s="84"/>
      <c r="D49" s="80"/>
      <c r="E49" s="80"/>
      <c r="F49" s="80"/>
      <c r="G49" s="80"/>
      <c r="H49" s="80"/>
      <c r="I49" s="80"/>
      <c r="J49" s="80"/>
      <c r="K49" s="80"/>
      <c r="L49" s="80"/>
      <c r="M49" s="80"/>
      <c r="N49" s="85"/>
      <c r="O49" s="80"/>
      <c r="P49" s="84"/>
      <c r="Q49" s="80"/>
      <c r="R49" s="80"/>
      <c r="S49" s="80"/>
      <c r="T49" s="80"/>
      <c r="U49" s="80"/>
      <c r="V49" s="80"/>
      <c r="W49" s="80"/>
      <c r="X49" s="80"/>
      <c r="Y49" s="80"/>
      <c r="Z49" s="80"/>
      <c r="AA49" s="85"/>
      <c r="AB49" s="80"/>
      <c r="AC49" s="84"/>
      <c r="AD49" s="80"/>
      <c r="AE49" s="80"/>
      <c r="AF49" s="80"/>
      <c r="AG49" s="80"/>
      <c r="AH49" s="80"/>
      <c r="AI49" s="80"/>
      <c r="AJ49" s="80"/>
      <c r="AK49" s="80"/>
      <c r="AL49" s="80"/>
      <c r="AM49" s="80"/>
      <c r="AN49" s="85"/>
      <c r="AO49" s="80"/>
      <c r="AP49" s="84"/>
      <c r="AQ49" s="80"/>
      <c r="AR49" s="80"/>
      <c r="AS49" s="80"/>
      <c r="AT49" s="80"/>
      <c r="AU49" s="80"/>
      <c r="AV49" s="80"/>
      <c r="AW49" s="80"/>
      <c r="AX49" s="80"/>
      <c r="AY49" s="80"/>
      <c r="AZ49" s="80"/>
      <c r="BA49" s="85"/>
      <c r="BC49" s="49"/>
    </row>
    <row r="50" spans="1:55" s="46" customFormat="1" ht="15">
      <c r="A50" s="47"/>
      <c r="C50" s="84"/>
      <c r="D50" s="80"/>
      <c r="E50" s="80"/>
      <c r="F50" s="80"/>
      <c r="G50" s="80"/>
      <c r="H50" s="80"/>
      <c r="I50" s="80"/>
      <c r="J50" s="80"/>
      <c r="K50" s="80"/>
      <c r="L50" s="80"/>
      <c r="M50" s="80"/>
      <c r="N50" s="85"/>
      <c r="O50" s="80"/>
      <c r="P50" s="84"/>
      <c r="Q50" s="80"/>
      <c r="R50" s="80"/>
      <c r="S50" s="80"/>
      <c r="T50" s="80"/>
      <c r="U50" s="80"/>
      <c r="V50" s="80"/>
      <c r="W50" s="80"/>
      <c r="X50" s="80"/>
      <c r="Y50" s="80"/>
      <c r="Z50" s="80"/>
      <c r="AA50" s="85"/>
      <c r="AB50" s="80"/>
      <c r="AC50" s="84"/>
      <c r="AD50" s="80"/>
      <c r="AE50" s="80"/>
      <c r="AF50" s="80"/>
      <c r="AG50" s="80"/>
      <c r="AH50" s="80"/>
      <c r="AI50" s="80"/>
      <c r="AJ50" s="80"/>
      <c r="AK50" s="80"/>
      <c r="AL50" s="80"/>
      <c r="AM50" s="80"/>
      <c r="AN50" s="85"/>
      <c r="AO50" s="80"/>
      <c r="AP50" s="84"/>
      <c r="AQ50" s="80"/>
      <c r="AR50" s="80"/>
      <c r="AS50" s="80"/>
      <c r="AT50" s="80"/>
      <c r="AU50" s="80"/>
      <c r="AV50" s="80"/>
      <c r="AW50" s="80"/>
      <c r="AX50" s="80"/>
      <c r="AY50" s="80"/>
      <c r="AZ50" s="80"/>
      <c r="BA50" s="85"/>
      <c r="BC50" s="49"/>
    </row>
    <row r="51" spans="1:55" s="46" customFormat="1" ht="15">
      <c r="A51" s="47"/>
      <c r="C51" s="84"/>
      <c r="D51" s="80"/>
      <c r="E51" s="80"/>
      <c r="F51" s="80"/>
      <c r="G51" s="80"/>
      <c r="H51" s="80"/>
      <c r="I51" s="80"/>
      <c r="J51" s="80"/>
      <c r="K51" s="80"/>
      <c r="L51" s="80"/>
      <c r="M51" s="80"/>
      <c r="N51" s="85"/>
      <c r="O51" s="80"/>
      <c r="P51" s="84"/>
      <c r="Q51" s="80"/>
      <c r="R51" s="80"/>
      <c r="S51" s="80"/>
      <c r="T51" s="80"/>
      <c r="U51" s="80"/>
      <c r="V51" s="80"/>
      <c r="W51" s="80"/>
      <c r="X51" s="80"/>
      <c r="Y51" s="80"/>
      <c r="Z51" s="80"/>
      <c r="AA51" s="85"/>
      <c r="AB51" s="80"/>
      <c r="AC51" s="84"/>
      <c r="AD51" s="80"/>
      <c r="AE51" s="80"/>
      <c r="AF51" s="80"/>
      <c r="AG51" s="80"/>
      <c r="AH51" s="80"/>
      <c r="AI51" s="80"/>
      <c r="AJ51" s="80"/>
      <c r="AK51" s="80"/>
      <c r="AL51" s="80"/>
      <c r="AM51" s="80"/>
      <c r="AN51" s="85"/>
      <c r="AO51" s="80"/>
      <c r="AP51" s="84"/>
      <c r="AQ51" s="80"/>
      <c r="AR51" s="80"/>
      <c r="AS51" s="80"/>
      <c r="AT51" s="80"/>
      <c r="AU51" s="80"/>
      <c r="AV51" s="80"/>
      <c r="AW51" s="80"/>
      <c r="AX51" s="80"/>
      <c r="AY51" s="80"/>
      <c r="AZ51" s="80"/>
      <c r="BA51" s="85"/>
      <c r="BC51" s="49"/>
    </row>
    <row r="52" spans="1:55" s="46" customFormat="1" ht="15.75" thickBot="1">
      <c r="A52" s="47"/>
      <c r="C52" s="84"/>
      <c r="D52" s="80"/>
      <c r="E52" s="80"/>
      <c r="F52" s="80"/>
      <c r="G52" s="80"/>
      <c r="H52" s="80"/>
      <c r="I52" s="80"/>
      <c r="J52" s="80"/>
      <c r="K52" s="80"/>
      <c r="L52" s="80"/>
      <c r="M52" s="80"/>
      <c r="N52" s="85"/>
      <c r="O52" s="80"/>
      <c r="P52" s="84"/>
      <c r="Q52" s="80"/>
      <c r="R52" s="80"/>
      <c r="S52" s="80"/>
      <c r="T52" s="80"/>
      <c r="U52" s="80"/>
      <c r="V52" s="80"/>
      <c r="W52" s="80"/>
      <c r="X52" s="80"/>
      <c r="Y52" s="80"/>
      <c r="Z52" s="80"/>
      <c r="AA52" s="85"/>
      <c r="AB52" s="80"/>
      <c r="AC52" s="84"/>
      <c r="AD52" s="80"/>
      <c r="AE52" s="80"/>
      <c r="AF52" s="80"/>
      <c r="AG52" s="80"/>
      <c r="AH52" s="80"/>
      <c r="AI52" s="80"/>
      <c r="AJ52" s="80"/>
      <c r="AK52" s="80"/>
      <c r="AL52" s="80"/>
      <c r="AM52" s="80"/>
      <c r="AN52" s="85"/>
      <c r="AO52" s="80"/>
      <c r="AP52" s="84"/>
      <c r="AQ52" s="80"/>
      <c r="AR52" s="80"/>
      <c r="AS52" s="80"/>
      <c r="AT52" s="80"/>
      <c r="AU52" s="80"/>
      <c r="AV52" s="80"/>
      <c r="AW52" s="80"/>
      <c r="AX52" s="80"/>
      <c r="AY52" s="80"/>
      <c r="AZ52" s="80"/>
      <c r="BA52" s="85"/>
      <c r="BC52" s="49"/>
    </row>
    <row r="53" spans="1:55" s="46" customFormat="1" ht="15.75" customHeight="1" thickBot="1">
      <c r="A53" s="47"/>
      <c r="B53" s="48"/>
      <c r="C53" s="327" t="s">
        <v>244</v>
      </c>
      <c r="D53" s="328"/>
      <c r="E53" s="328"/>
      <c r="F53" s="328"/>
      <c r="G53" s="328"/>
      <c r="H53" s="328"/>
      <c r="I53" s="328"/>
      <c r="J53" s="328"/>
      <c r="K53" s="328"/>
      <c r="L53" s="328"/>
      <c r="M53" s="328"/>
      <c r="N53" s="329"/>
      <c r="O53" s="80"/>
      <c r="P53" s="327" t="s">
        <v>245</v>
      </c>
      <c r="Q53" s="328"/>
      <c r="R53" s="328"/>
      <c r="S53" s="328"/>
      <c r="T53" s="328"/>
      <c r="U53" s="328"/>
      <c r="V53" s="328"/>
      <c r="W53" s="328"/>
      <c r="X53" s="328"/>
      <c r="Y53" s="328"/>
      <c r="Z53" s="328"/>
      <c r="AA53" s="329"/>
      <c r="AB53" s="86"/>
      <c r="AC53" s="327" t="s">
        <v>199</v>
      </c>
      <c r="AD53" s="328"/>
      <c r="AE53" s="328"/>
      <c r="AF53" s="328"/>
      <c r="AG53" s="328"/>
      <c r="AH53" s="328"/>
      <c r="AI53" s="328"/>
      <c r="AJ53" s="328"/>
      <c r="AK53" s="328"/>
      <c r="AL53" s="328"/>
      <c r="AM53" s="328"/>
      <c r="AN53" s="329"/>
      <c r="AO53" s="86"/>
      <c r="AP53" s="327" t="s">
        <v>143</v>
      </c>
      <c r="AQ53" s="328"/>
      <c r="AR53" s="328"/>
      <c r="AS53" s="328"/>
      <c r="AT53" s="328"/>
      <c r="AU53" s="328"/>
      <c r="AV53" s="328"/>
      <c r="AW53" s="328"/>
      <c r="AX53" s="328"/>
      <c r="AY53" s="328"/>
      <c r="AZ53" s="328"/>
      <c r="BA53" s="329"/>
      <c r="BC53" s="49"/>
    </row>
    <row r="54" spans="1:55" s="46" customFormat="1" ht="15.75" thickBot="1">
      <c r="A54" s="60"/>
      <c r="B54" s="61"/>
      <c r="C54" s="61"/>
      <c r="D54" s="61"/>
      <c r="E54" s="61"/>
      <c r="F54" s="61"/>
      <c r="G54" s="61"/>
      <c r="H54" s="61"/>
      <c r="I54" s="61"/>
      <c r="J54" s="61"/>
      <c r="K54" s="61"/>
      <c r="L54" s="61"/>
      <c r="M54" s="61"/>
      <c r="N54" s="61"/>
      <c r="O54" s="61"/>
      <c r="P54" s="61"/>
      <c r="Q54" s="61"/>
      <c r="R54" s="61"/>
      <c r="S54" s="61"/>
      <c r="T54" s="61"/>
      <c r="U54" s="61"/>
      <c r="V54" s="61"/>
      <c r="W54" s="61"/>
      <c r="X54" s="61"/>
      <c r="Y54" s="61"/>
      <c r="Z54" s="61"/>
      <c r="AA54" s="61"/>
      <c r="AB54" s="61"/>
      <c r="AC54" s="61"/>
      <c r="AD54" s="61"/>
      <c r="AE54" s="61"/>
      <c r="AF54" s="61"/>
      <c r="AG54" s="61"/>
      <c r="AH54" s="61"/>
      <c r="AI54" s="61"/>
      <c r="AJ54" s="61"/>
      <c r="AK54" s="61"/>
      <c r="AL54" s="61"/>
      <c r="AM54" s="61"/>
      <c r="AN54" s="61"/>
      <c r="AO54" s="61"/>
      <c r="AP54" s="61"/>
      <c r="AQ54" s="61"/>
      <c r="AR54" s="61"/>
      <c r="AS54" s="61"/>
      <c r="AT54" s="61"/>
      <c r="AU54" s="61"/>
      <c r="AV54" s="61"/>
      <c r="AW54" s="61"/>
      <c r="AX54" s="61"/>
      <c r="AY54" s="61"/>
      <c r="AZ54" s="61"/>
      <c r="BA54" s="61"/>
      <c r="BB54" s="61"/>
      <c r="BC54" s="62"/>
    </row>
    <row r="55" spans="1:55" ht="13.5" thickBot="1"/>
    <row r="56" spans="1:55" ht="15">
      <c r="D56" s="57"/>
      <c r="E56" s="58"/>
      <c r="F56" s="58"/>
      <c r="G56" s="58"/>
      <c r="H56" s="58"/>
      <c r="I56" s="58"/>
      <c r="J56" s="58"/>
      <c r="K56" s="58"/>
      <c r="L56" s="59"/>
      <c r="M56" s="46"/>
      <c r="N56" s="57"/>
      <c r="O56" s="58"/>
      <c r="P56" s="58"/>
      <c r="Q56" s="58"/>
      <c r="R56" s="58"/>
      <c r="S56" s="58"/>
      <c r="T56" s="58"/>
      <c r="U56" s="58"/>
      <c r="V56" s="59"/>
      <c r="W56" s="46"/>
      <c r="X56" s="57"/>
      <c r="Y56" s="58"/>
      <c r="Z56" s="58"/>
      <c r="AA56" s="58"/>
      <c r="AB56" s="58"/>
      <c r="AC56" s="58"/>
      <c r="AD56" s="58"/>
      <c r="AE56" s="58"/>
      <c r="AF56" s="59"/>
      <c r="AG56" s="46"/>
      <c r="AH56" s="57"/>
      <c r="AI56" s="58"/>
      <c r="AJ56" s="58"/>
      <c r="AK56" s="58"/>
      <c r="AL56" s="58"/>
      <c r="AM56" s="58"/>
      <c r="AN56" s="58"/>
      <c r="AO56" s="58"/>
      <c r="AP56" s="59"/>
      <c r="AQ56" s="46"/>
      <c r="AR56" s="57"/>
      <c r="AS56" s="58"/>
      <c r="AT56" s="58"/>
      <c r="AU56" s="58"/>
      <c r="AV56" s="58"/>
      <c r="AW56" s="58"/>
      <c r="AX56" s="58"/>
      <c r="AY56" s="58"/>
      <c r="AZ56" s="59"/>
    </row>
    <row r="57" spans="1:55" ht="15">
      <c r="D57" s="47"/>
      <c r="E57" s="46"/>
      <c r="F57" s="46"/>
      <c r="G57" s="46"/>
      <c r="H57" s="46"/>
      <c r="I57" s="46"/>
      <c r="J57" s="46"/>
      <c r="K57" s="46"/>
      <c r="L57" s="49"/>
      <c r="M57" s="46"/>
      <c r="N57" s="47"/>
      <c r="O57" s="46"/>
      <c r="P57" s="46"/>
      <c r="Q57" s="46"/>
      <c r="R57" s="46"/>
      <c r="S57" s="46"/>
      <c r="T57" s="46"/>
      <c r="U57" s="46"/>
      <c r="V57" s="49"/>
      <c r="W57" s="46"/>
      <c r="X57" s="47"/>
      <c r="Y57" s="46"/>
      <c r="Z57" s="46"/>
      <c r="AA57" s="46"/>
      <c r="AB57" s="46"/>
      <c r="AC57" s="46"/>
      <c r="AD57" s="46"/>
      <c r="AE57" s="46"/>
      <c r="AF57" s="49"/>
      <c r="AG57" s="46"/>
      <c r="AH57" s="47"/>
      <c r="AI57" s="46"/>
      <c r="AJ57" s="46"/>
      <c r="AK57" s="46"/>
      <c r="AL57" s="46"/>
      <c r="AM57" s="46"/>
      <c r="AN57" s="46"/>
      <c r="AO57" s="46"/>
      <c r="AP57" s="49"/>
      <c r="AQ57" s="46"/>
      <c r="AR57" s="47"/>
      <c r="AS57" s="46"/>
      <c r="AT57" s="46"/>
      <c r="AU57" s="46"/>
      <c r="AV57" s="46"/>
      <c r="AW57" s="46"/>
      <c r="AX57" s="46"/>
      <c r="AY57" s="46"/>
      <c r="AZ57" s="49"/>
    </row>
    <row r="58" spans="1:55" ht="15">
      <c r="D58" s="47"/>
      <c r="E58" s="46"/>
      <c r="F58" s="46"/>
      <c r="G58" s="46"/>
      <c r="H58" s="46"/>
      <c r="I58" s="46"/>
      <c r="J58" s="46"/>
      <c r="K58" s="46"/>
      <c r="L58" s="49"/>
      <c r="M58" s="46"/>
      <c r="N58" s="47"/>
      <c r="O58" s="46"/>
      <c r="P58" s="46"/>
      <c r="Q58" s="46"/>
      <c r="R58" s="46"/>
      <c r="S58" s="46"/>
      <c r="T58" s="46"/>
      <c r="U58" s="46"/>
      <c r="V58" s="49"/>
      <c r="W58" s="46"/>
      <c r="X58" s="47"/>
      <c r="Y58" s="46"/>
      <c r="Z58" s="46"/>
      <c r="AA58" s="46"/>
      <c r="AB58" s="46"/>
      <c r="AC58" s="46"/>
      <c r="AD58" s="46"/>
      <c r="AE58" s="46"/>
      <c r="AF58" s="49"/>
      <c r="AG58" s="46"/>
      <c r="AH58" s="47"/>
      <c r="AI58" s="46"/>
      <c r="AJ58" s="46"/>
      <c r="AK58" s="46"/>
      <c r="AL58" s="46"/>
      <c r="AM58" s="46"/>
      <c r="AN58" s="46"/>
      <c r="AO58" s="46"/>
      <c r="AP58" s="49"/>
      <c r="AQ58" s="46"/>
      <c r="AR58" s="47"/>
      <c r="AS58" s="46"/>
      <c r="AT58" s="46"/>
      <c r="AU58" s="46"/>
      <c r="AV58" s="46"/>
      <c r="AW58" s="46"/>
      <c r="AX58" s="46"/>
      <c r="AY58" s="46"/>
      <c r="AZ58" s="49"/>
    </row>
    <row r="59" spans="1:55" ht="15">
      <c r="D59" s="47"/>
      <c r="E59" s="46"/>
      <c r="F59" s="46"/>
      <c r="G59" s="46"/>
      <c r="H59" s="46"/>
      <c r="I59" s="46"/>
      <c r="J59" s="46"/>
      <c r="K59" s="46"/>
      <c r="L59" s="49"/>
      <c r="M59" s="46"/>
      <c r="N59" s="47"/>
      <c r="O59" s="46"/>
      <c r="P59" s="46"/>
      <c r="Q59" s="46"/>
      <c r="R59" s="46"/>
      <c r="S59" s="46"/>
      <c r="T59" s="46"/>
      <c r="U59" s="46"/>
      <c r="V59" s="49"/>
      <c r="W59" s="46"/>
      <c r="X59" s="47"/>
      <c r="Y59" s="46"/>
      <c r="Z59" s="46"/>
      <c r="AA59" s="46"/>
      <c r="AB59" s="46"/>
      <c r="AC59" s="46"/>
      <c r="AD59" s="46"/>
      <c r="AE59" s="46"/>
      <c r="AF59" s="49"/>
      <c r="AG59" s="46"/>
      <c r="AH59" s="47"/>
      <c r="AI59" s="46"/>
      <c r="AJ59" s="46"/>
      <c r="AK59" s="46"/>
      <c r="AL59" s="46"/>
      <c r="AM59" s="46"/>
      <c r="AN59" s="46"/>
      <c r="AO59" s="46"/>
      <c r="AP59" s="49"/>
      <c r="AQ59" s="46"/>
      <c r="AR59" s="47"/>
      <c r="AS59" s="46"/>
      <c r="AT59" s="46"/>
      <c r="AU59" s="46"/>
      <c r="AV59" s="46"/>
      <c r="AW59" s="46"/>
      <c r="AX59" s="46"/>
      <c r="AY59" s="46"/>
      <c r="AZ59" s="49"/>
    </row>
    <row r="60" spans="1:55" ht="15.75" thickBot="1">
      <c r="D60" s="47"/>
      <c r="E60" s="46"/>
      <c r="F60" s="46"/>
      <c r="G60" s="46"/>
      <c r="H60" s="46"/>
      <c r="I60" s="46"/>
      <c r="J60" s="46"/>
      <c r="K60" s="46"/>
      <c r="L60" s="49"/>
      <c r="M60" s="46"/>
      <c r="N60" s="47"/>
      <c r="O60" s="46"/>
      <c r="P60" s="46"/>
      <c r="Q60" s="46"/>
      <c r="R60" s="46"/>
      <c r="S60" s="46"/>
      <c r="T60" s="46"/>
      <c r="U60" s="46"/>
      <c r="V60" s="49"/>
      <c r="W60" s="46"/>
      <c r="X60" s="47"/>
      <c r="Y60" s="46"/>
      <c r="Z60" s="46"/>
      <c r="AA60" s="46"/>
      <c r="AB60" s="46"/>
      <c r="AC60" s="46"/>
      <c r="AD60" s="46"/>
      <c r="AE60" s="46"/>
      <c r="AF60" s="49"/>
      <c r="AG60" s="46"/>
      <c r="AH60" s="47"/>
      <c r="AI60" s="46"/>
      <c r="AJ60" s="46"/>
      <c r="AK60" s="46"/>
      <c r="AL60" s="46"/>
      <c r="AM60" s="46"/>
      <c r="AN60" s="46"/>
      <c r="AO60" s="46"/>
      <c r="AP60" s="49"/>
      <c r="AQ60" s="46"/>
      <c r="AR60" s="47"/>
      <c r="AS60" s="46"/>
      <c r="AT60" s="46"/>
      <c r="AU60" s="46"/>
      <c r="AV60" s="46"/>
      <c r="AW60" s="46"/>
      <c r="AX60" s="46"/>
      <c r="AY60" s="46"/>
      <c r="AZ60" s="49"/>
    </row>
    <row r="61" spans="1:55" ht="15.75" thickBot="1">
      <c r="D61" s="339" t="s">
        <v>199</v>
      </c>
      <c r="E61" s="354"/>
      <c r="F61" s="354"/>
      <c r="G61" s="354"/>
      <c r="H61" s="354"/>
      <c r="I61" s="354"/>
      <c r="J61" s="354"/>
      <c r="K61" s="354"/>
      <c r="L61" s="340"/>
      <c r="M61" s="79"/>
      <c r="N61" s="339" t="s">
        <v>200</v>
      </c>
      <c r="O61" s="354"/>
      <c r="P61" s="354"/>
      <c r="Q61" s="354"/>
      <c r="R61" s="354"/>
      <c r="S61" s="354"/>
      <c r="T61" s="354"/>
      <c r="U61" s="354"/>
      <c r="V61" s="340"/>
      <c r="W61" s="79"/>
      <c r="X61" s="339" t="s">
        <v>143</v>
      </c>
      <c r="Y61" s="354"/>
      <c r="Z61" s="354"/>
      <c r="AA61" s="354"/>
      <c r="AB61" s="354"/>
      <c r="AC61" s="354"/>
      <c r="AD61" s="354"/>
      <c r="AE61" s="354"/>
      <c r="AF61" s="340"/>
      <c r="AG61" s="79"/>
      <c r="AH61" s="339" t="s">
        <v>141</v>
      </c>
      <c r="AI61" s="354"/>
      <c r="AJ61" s="354"/>
      <c r="AK61" s="354"/>
      <c r="AL61" s="354"/>
      <c r="AM61" s="354"/>
      <c r="AN61" s="354"/>
      <c r="AO61" s="354"/>
      <c r="AP61" s="340"/>
      <c r="AQ61" s="79"/>
      <c r="AR61" s="339" t="s">
        <v>201</v>
      </c>
      <c r="AS61" s="354"/>
      <c r="AT61" s="354"/>
      <c r="AU61" s="354"/>
      <c r="AV61" s="354"/>
      <c r="AW61" s="354"/>
      <c r="AX61" s="354"/>
      <c r="AY61" s="354"/>
      <c r="AZ61" s="340"/>
    </row>
    <row r="62" spans="1:55" ht="13.5" thickBot="1">
      <c r="U62" s="63"/>
      <c r="V62" s="63"/>
      <c r="W62" s="63"/>
      <c r="X62" s="64"/>
      <c r="Y62" s="63"/>
      <c r="Z62" s="63"/>
      <c r="AA62" s="63"/>
      <c r="AB62" s="63"/>
      <c r="AC62" s="63"/>
      <c r="AD62" s="63"/>
      <c r="AE62" s="63"/>
      <c r="AF62" s="63"/>
      <c r="AG62" s="63"/>
    </row>
    <row r="63" spans="1:55" ht="15">
      <c r="D63" s="57"/>
      <c r="E63" s="58"/>
      <c r="F63" s="58"/>
      <c r="G63" s="58"/>
      <c r="H63" s="58"/>
      <c r="I63" s="58"/>
      <c r="J63" s="58"/>
      <c r="K63" s="58"/>
      <c r="L63" s="58"/>
      <c r="M63" s="58"/>
      <c r="N63" s="58"/>
      <c r="O63" s="58"/>
      <c r="P63" s="59"/>
      <c r="R63" s="81"/>
      <c r="S63" s="82"/>
      <c r="T63" s="82"/>
      <c r="U63" s="82"/>
      <c r="V63" s="82"/>
      <c r="W63" s="82"/>
      <c r="X63" s="82"/>
      <c r="Y63" s="82"/>
      <c r="Z63" s="82"/>
      <c r="AA63" s="82"/>
      <c r="AB63" s="82"/>
      <c r="AC63" s="83"/>
      <c r="AD63" s="80"/>
      <c r="AE63" s="81"/>
      <c r="AF63" s="82"/>
      <c r="AG63" s="82"/>
      <c r="AH63" s="82"/>
      <c r="AI63" s="82"/>
      <c r="AJ63" s="82"/>
      <c r="AK63" s="82"/>
      <c r="AL63" s="82"/>
      <c r="AM63" s="82"/>
      <c r="AN63" s="82"/>
      <c r="AO63" s="82"/>
      <c r="AP63" s="83"/>
      <c r="AQ63" s="80"/>
      <c r="AR63" s="81"/>
      <c r="AS63" s="82"/>
      <c r="AT63" s="82"/>
      <c r="AU63" s="82"/>
      <c r="AV63" s="82"/>
      <c r="AW63" s="82"/>
      <c r="AX63" s="82"/>
      <c r="AY63" s="82"/>
      <c r="AZ63" s="82"/>
      <c r="BA63" s="82"/>
      <c r="BB63" s="82"/>
      <c r="BC63" s="83"/>
    </row>
    <row r="64" spans="1:55" ht="15">
      <c r="D64" s="47"/>
      <c r="E64" s="46"/>
      <c r="F64" s="46"/>
      <c r="G64" s="46"/>
      <c r="H64" s="46"/>
      <c r="I64" s="46"/>
      <c r="J64" s="46"/>
      <c r="K64" s="46"/>
      <c r="L64" s="46"/>
      <c r="M64" s="46"/>
      <c r="N64" s="46"/>
      <c r="O64" s="46"/>
      <c r="P64" s="49"/>
      <c r="R64" s="84"/>
      <c r="S64" s="80"/>
      <c r="T64" s="80"/>
      <c r="U64" s="80"/>
      <c r="V64" s="80"/>
      <c r="W64" s="80"/>
      <c r="X64" s="80"/>
      <c r="Y64" s="80"/>
      <c r="Z64" s="80"/>
      <c r="AA64" s="80"/>
      <c r="AB64" s="80"/>
      <c r="AC64" s="85"/>
      <c r="AD64" s="80"/>
      <c r="AE64" s="84"/>
      <c r="AF64" s="80"/>
      <c r="AG64" s="80"/>
      <c r="AH64" s="80"/>
      <c r="AI64" s="80"/>
      <c r="AJ64" s="80"/>
      <c r="AK64" s="80"/>
      <c r="AL64" s="80"/>
      <c r="AM64" s="80"/>
      <c r="AN64" s="80"/>
      <c r="AO64" s="80"/>
      <c r="AP64" s="85"/>
      <c r="AQ64" s="80"/>
      <c r="AR64" s="84"/>
      <c r="AS64" s="80"/>
      <c r="AT64" s="80"/>
      <c r="AU64" s="80"/>
      <c r="AV64" s="80"/>
      <c r="AW64" s="80"/>
      <c r="AX64" s="80"/>
      <c r="AY64" s="80"/>
      <c r="AZ64" s="80"/>
      <c r="BA64" s="80"/>
      <c r="BB64" s="80"/>
      <c r="BC64" s="85"/>
    </row>
    <row r="65" spans="4:55" ht="15">
      <c r="D65" s="47"/>
      <c r="E65" s="46"/>
      <c r="F65" s="46"/>
      <c r="G65" s="46"/>
      <c r="H65" s="46"/>
      <c r="I65" s="46"/>
      <c r="J65" s="46"/>
      <c r="K65" s="46"/>
      <c r="L65" s="46"/>
      <c r="M65" s="46"/>
      <c r="N65" s="46"/>
      <c r="O65" s="46"/>
      <c r="P65" s="49"/>
      <c r="R65" s="84"/>
      <c r="S65" s="80"/>
      <c r="T65" s="80"/>
      <c r="U65" s="80"/>
      <c r="V65" s="80"/>
      <c r="W65" s="80"/>
      <c r="X65" s="80"/>
      <c r="Y65" s="80"/>
      <c r="Z65" s="80"/>
      <c r="AA65" s="80"/>
      <c r="AB65" s="80"/>
      <c r="AC65" s="85"/>
      <c r="AD65" s="80"/>
      <c r="AE65" s="84"/>
      <c r="AF65" s="80"/>
      <c r="AG65" s="80"/>
      <c r="AH65" s="80"/>
      <c r="AI65" s="80"/>
      <c r="AJ65" s="80"/>
      <c r="AK65" s="80"/>
      <c r="AL65" s="80"/>
      <c r="AM65" s="80"/>
      <c r="AN65" s="80"/>
      <c r="AO65" s="80"/>
      <c r="AP65" s="85"/>
      <c r="AQ65" s="80"/>
      <c r="AR65" s="84"/>
      <c r="AS65" s="80"/>
      <c r="AT65" s="80"/>
      <c r="AU65" s="80"/>
      <c r="AV65" s="80"/>
      <c r="AW65" s="80"/>
      <c r="AX65" s="80"/>
      <c r="AY65" s="80"/>
      <c r="AZ65" s="80"/>
      <c r="BA65" s="80"/>
      <c r="BB65" s="80"/>
      <c r="BC65" s="85"/>
    </row>
    <row r="66" spans="4:55" ht="15">
      <c r="D66" s="47"/>
      <c r="E66" s="46"/>
      <c r="F66" s="46"/>
      <c r="G66" s="46"/>
      <c r="H66" s="46"/>
      <c r="I66" s="46"/>
      <c r="J66" s="46"/>
      <c r="K66" s="46"/>
      <c r="L66" s="46"/>
      <c r="M66" s="46"/>
      <c r="N66" s="46"/>
      <c r="O66" s="46"/>
      <c r="P66" s="49"/>
      <c r="R66" s="84"/>
      <c r="S66" s="80"/>
      <c r="T66" s="80"/>
      <c r="U66" s="80"/>
      <c r="V66" s="80"/>
      <c r="W66" s="80"/>
      <c r="X66" s="80"/>
      <c r="Y66" s="80"/>
      <c r="Z66" s="80"/>
      <c r="AA66" s="80"/>
      <c r="AB66" s="80"/>
      <c r="AC66" s="85"/>
      <c r="AD66" s="80"/>
      <c r="AE66" s="84"/>
      <c r="AF66" s="80"/>
      <c r="AG66" s="80"/>
      <c r="AH66" s="80"/>
      <c r="AI66" s="80"/>
      <c r="AJ66" s="80"/>
      <c r="AK66" s="80"/>
      <c r="AL66" s="80"/>
      <c r="AM66" s="80"/>
      <c r="AN66" s="80"/>
      <c r="AO66" s="80"/>
      <c r="AP66" s="85"/>
      <c r="AQ66" s="80"/>
      <c r="AR66" s="84"/>
      <c r="AS66" s="80"/>
      <c r="AT66" s="80"/>
      <c r="AU66" s="80"/>
      <c r="AV66" s="80"/>
      <c r="AW66" s="80"/>
      <c r="AX66" s="80"/>
      <c r="AY66" s="80"/>
      <c r="AZ66" s="80"/>
      <c r="BA66" s="80"/>
      <c r="BB66" s="80"/>
      <c r="BC66" s="85"/>
    </row>
    <row r="67" spans="4:55" ht="15">
      <c r="D67" s="47"/>
      <c r="E67" s="46"/>
      <c r="F67" s="46"/>
      <c r="G67" s="46"/>
      <c r="H67" s="46"/>
      <c r="I67" s="46"/>
      <c r="J67" s="46"/>
      <c r="K67" s="46"/>
      <c r="L67" s="46"/>
      <c r="M67" s="46"/>
      <c r="N67" s="46"/>
      <c r="O67" s="46"/>
      <c r="P67" s="49"/>
      <c r="R67" s="84"/>
      <c r="S67" s="80"/>
      <c r="T67" s="80"/>
      <c r="U67" s="80"/>
      <c r="V67" s="80"/>
      <c r="W67" s="80"/>
      <c r="X67" s="80"/>
      <c r="Y67" s="80"/>
      <c r="Z67" s="80"/>
      <c r="AA67" s="80"/>
      <c r="AB67" s="80"/>
      <c r="AC67" s="85"/>
      <c r="AD67" s="80"/>
      <c r="AE67" s="84"/>
      <c r="AF67" s="80"/>
      <c r="AG67" s="80"/>
      <c r="AH67" s="80"/>
      <c r="AI67" s="80"/>
      <c r="AJ67" s="80"/>
      <c r="AK67" s="80"/>
      <c r="AL67" s="80"/>
      <c r="AM67" s="80"/>
      <c r="AN67" s="80"/>
      <c r="AO67" s="80"/>
      <c r="AP67" s="85"/>
      <c r="AQ67" s="80"/>
      <c r="AR67" s="84"/>
      <c r="AS67" s="80"/>
      <c r="AT67" s="80"/>
      <c r="AU67" s="80"/>
      <c r="AV67" s="80"/>
      <c r="AW67" s="80"/>
      <c r="AX67" s="80"/>
      <c r="AY67" s="80"/>
      <c r="AZ67" s="80"/>
      <c r="BA67" s="80"/>
      <c r="BB67" s="80"/>
      <c r="BC67" s="85"/>
    </row>
    <row r="68" spans="4:55" ht="15.75" thickBot="1">
      <c r="D68" s="47"/>
      <c r="E68" s="46"/>
      <c r="F68" s="46"/>
      <c r="G68" s="46"/>
      <c r="H68" s="46"/>
      <c r="I68" s="46"/>
      <c r="J68" s="46"/>
      <c r="K68" s="46"/>
      <c r="L68" s="46"/>
      <c r="M68" s="46"/>
      <c r="N68" s="46"/>
      <c r="O68" s="46"/>
      <c r="P68" s="62"/>
      <c r="R68" s="84"/>
      <c r="S68" s="80"/>
      <c r="T68" s="80"/>
      <c r="U68" s="80"/>
      <c r="V68" s="80"/>
      <c r="W68" s="80"/>
      <c r="X68" s="80"/>
      <c r="Y68" s="80"/>
      <c r="Z68" s="80"/>
      <c r="AA68" s="80"/>
      <c r="AB68" s="80"/>
      <c r="AC68" s="85"/>
      <c r="AD68" s="80"/>
      <c r="AE68" s="84"/>
      <c r="AF68" s="80"/>
      <c r="AG68" s="80"/>
      <c r="AH68" s="80"/>
      <c r="AI68" s="80"/>
      <c r="AJ68" s="80"/>
      <c r="AK68" s="80"/>
      <c r="AL68" s="80"/>
      <c r="AM68" s="80"/>
      <c r="AN68" s="80"/>
      <c r="AO68" s="80"/>
      <c r="AP68" s="85"/>
      <c r="AQ68" s="80"/>
      <c r="AR68" s="84"/>
      <c r="AS68" s="80"/>
      <c r="AT68" s="80"/>
      <c r="AU68" s="80"/>
      <c r="AV68" s="80"/>
      <c r="AW68" s="80"/>
      <c r="AX68" s="80"/>
      <c r="AY68" s="80"/>
      <c r="AZ68" s="80"/>
      <c r="BA68" s="80"/>
      <c r="BB68" s="80"/>
      <c r="BC68" s="85"/>
    </row>
    <row r="69" spans="4:55" ht="15.75" thickBot="1">
      <c r="D69" s="339" t="s">
        <v>202</v>
      </c>
      <c r="E69" s="354"/>
      <c r="F69" s="354"/>
      <c r="G69" s="354"/>
      <c r="H69" s="354"/>
      <c r="I69" s="354"/>
      <c r="J69" s="354"/>
      <c r="K69" s="354"/>
      <c r="L69" s="354"/>
      <c r="M69" s="354"/>
      <c r="N69" s="354"/>
      <c r="O69" s="354"/>
      <c r="P69" s="340"/>
      <c r="R69" s="327" t="s">
        <v>205</v>
      </c>
      <c r="S69" s="328"/>
      <c r="T69" s="328"/>
      <c r="U69" s="328"/>
      <c r="V69" s="328"/>
      <c r="W69" s="328"/>
      <c r="X69" s="328"/>
      <c r="Y69" s="328"/>
      <c r="Z69" s="328"/>
      <c r="AA69" s="328"/>
      <c r="AB69" s="328"/>
      <c r="AC69" s="329"/>
      <c r="AD69" s="80"/>
      <c r="AE69" s="327" t="s">
        <v>199</v>
      </c>
      <c r="AF69" s="328"/>
      <c r="AG69" s="328"/>
      <c r="AH69" s="328"/>
      <c r="AI69" s="328"/>
      <c r="AJ69" s="328"/>
      <c r="AK69" s="328"/>
      <c r="AL69" s="328"/>
      <c r="AM69" s="328"/>
      <c r="AN69" s="328"/>
      <c r="AO69" s="328"/>
      <c r="AP69" s="329"/>
      <c r="AQ69" s="86"/>
      <c r="AR69" s="327" t="s">
        <v>143</v>
      </c>
      <c r="AS69" s="328"/>
      <c r="AT69" s="328"/>
      <c r="AU69" s="328"/>
      <c r="AV69" s="328"/>
      <c r="AW69" s="328"/>
      <c r="AX69" s="328"/>
      <c r="AY69" s="328"/>
      <c r="AZ69" s="328"/>
      <c r="BA69" s="328"/>
      <c r="BB69" s="328"/>
      <c r="BC69" s="329"/>
    </row>
  </sheetData>
  <mergeCells count="40">
    <mergeCell ref="AR61:AZ61"/>
    <mergeCell ref="R69:AC69"/>
    <mergeCell ref="AE69:AP69"/>
    <mergeCell ref="AR69:BC69"/>
    <mergeCell ref="D69:P69"/>
    <mergeCell ref="D61:L61"/>
    <mergeCell ref="N61:V61"/>
    <mergeCell ref="X61:AF61"/>
    <mergeCell ref="AH61:AP61"/>
    <mergeCell ref="A3:BB3"/>
    <mergeCell ref="A1:BB1"/>
    <mergeCell ref="A4:BC4"/>
    <mergeCell ref="P18:Z18"/>
    <mergeCell ref="P20:S20"/>
    <mergeCell ref="AB26:AL26"/>
    <mergeCell ref="AB28:AL28"/>
    <mergeCell ref="AB36:AL36"/>
    <mergeCell ref="AB33:AL33"/>
    <mergeCell ref="AB29:AL29"/>
    <mergeCell ref="P39:Z39"/>
    <mergeCell ref="AB34:AL34"/>
    <mergeCell ref="AF6:BA6"/>
    <mergeCell ref="A13:BB14"/>
    <mergeCell ref="A11:BB11"/>
    <mergeCell ref="P16:AF16"/>
    <mergeCell ref="AF8:AG8"/>
    <mergeCell ref="AK8:AL8"/>
    <mergeCell ref="AP8:AQ8"/>
    <mergeCell ref="AV8:AW8"/>
    <mergeCell ref="AI24:AS24"/>
    <mergeCell ref="AB30:AL30"/>
    <mergeCell ref="AB31:AL31"/>
    <mergeCell ref="AB32:AL32"/>
    <mergeCell ref="P22:R22"/>
    <mergeCell ref="P24:Z24"/>
    <mergeCell ref="C53:N53"/>
    <mergeCell ref="P53:AA53"/>
    <mergeCell ref="AC53:AN53"/>
    <mergeCell ref="AP53:BA53"/>
    <mergeCell ref="A45:BB45"/>
  </mergeCells>
  <pageMargins left="0.5" right="0.2" top="0.5" bottom="0.5" header="2" footer="2"/>
  <pageSetup paperSize="5" orientation="portrait" verticalDpi="0" r:id="rId1"/>
  <headerFooter alignWithMargins="0"/>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ANALISA</vt:lpstr>
      <vt:lpstr>Analisa KJE</vt:lpstr>
      <vt:lpstr>SPK</vt:lpstr>
      <vt:lpstr>SPK!Print_Area</vt:lpstr>
    </vt:vector>
  </TitlesOfParts>
  <Company>BPR Cahaya Fajar</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Dian</dc:creator>
  <cp:lastModifiedBy>ANALIS4</cp:lastModifiedBy>
  <cp:lastPrinted>2026-08-26T07:40:29Z</cp:lastPrinted>
  <dcterms:created xsi:type="dcterms:W3CDTF">2012-03-12T04:09:38Z</dcterms:created>
  <dcterms:modified xsi:type="dcterms:W3CDTF">2026-08-26T07:41:13Z</dcterms:modified>
</cp:coreProperties>
</file>