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L99" i="17" l="1"/>
  <c r="H99" i="17"/>
  <c r="K85" i="17"/>
  <c r="K86" i="17" s="1"/>
  <c r="E85" i="17"/>
  <c r="E86" i="17" s="1"/>
  <c r="K105" i="17" l="1"/>
  <c r="E134" i="17" l="1"/>
  <c r="G147"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106" i="17" l="1"/>
  <c r="K108" i="17" s="1"/>
  <c r="G145" i="17"/>
  <c r="K130" i="17"/>
  <c r="K129" i="17"/>
  <c r="K128" i="17"/>
  <c r="K127" i="17"/>
  <c r="C123" i="17" s="1"/>
  <c r="K114" i="17"/>
  <c r="K118" i="17" l="1"/>
  <c r="C122" i="17" s="1"/>
  <c r="K154" i="17" l="1"/>
  <c r="K153" i="17"/>
  <c r="K152" i="17"/>
  <c r="K155" i="17"/>
  <c r="I122" i="17"/>
</calcChain>
</file>

<file path=xl/sharedStrings.xml><?xml version="1.0" encoding="utf-8"?>
<sst xmlns="http://schemas.openxmlformats.org/spreadsheetml/2006/main" count="539" uniqueCount="299">
  <si>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</si>
  <si>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</si>
  <si>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</si>
  <si>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</si>
  <si>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</si>
  <si>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</si>
  <si>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</si>
  <si>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</si>
  <si>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</si>
  <si>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</si>
  <si>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</si>
  <si>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</si>
  <si>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</si>
  <si>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</si>
  <si>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</si>
  <si>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</si>
  <si>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</si>
  <si>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</si>
  <si>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</si>
  <si>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</si>
  <si>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</si>
  <si>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</si>
  <si>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</si>
  <si>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</si>
  <si>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</si>
  <si>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</si>
  <si>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</si>
  <si>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</si>
  <si>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</si>
  <si>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</si>
  <si>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</si>
  <si>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</si>
  <si>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</si>
  <si>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</si>
  <si>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</si>
  <si>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</si>
  <si>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</si>
  <si>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</si>
  <si>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</si>
  <si>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</si>
  <si>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</si>
  <si>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</si>
  <si>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</si>
  <si>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</si>
  <si>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</si>
  <si>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</si>
  <si>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</si>
  <si>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</si>
  <si>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</si>
  <si>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</si>
  <si>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</si>
  <si>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</si>
  <si>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</si>
  <si>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</si>
  <si>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</si>
  <si>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</si>
  <si>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</si>
  <si>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</si>
  <si>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</si>
  <si>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</si>
  <si>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</si>
  <si>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</si>
  <si>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</si>
  <si>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</si>
  <si>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</si>
  <si>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</si>
  <si>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</si>
  <si>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</si>
  <si>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</si>
  <si>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</si>
  <si>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</si>
  <si>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</si>
  <si>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</si>
  <si>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</si>
  <si>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</si>
  <si>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</si>
  <si>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</si>
  <si>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</si>
  <si>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</si>
  <si>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</si>
  <si>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</si>
  <si>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</si>
  <si>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</si>
  <si>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</si>
  <si>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</si>
  <si>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</si>
  <si>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</si>
  <si>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</si>
  <si>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</si>
  <si>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</si>
  <si>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</si>
  <si>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</si>
  <si>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</si>
  <si>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</si>
  <si>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</si>
  <si>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</si>
  <si>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</si>
  <si>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</si>
  <si>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</si>
  <si>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</si>
  <si>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</si>
  <si>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</si>
  <si>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</si>
  <si>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</si>
  <si>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</si>
  <si>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</si>
  <si>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</si>
  <si>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</si>
  <si>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</si>
  <si>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</si>
  <si>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</si>
  <si>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</si>
  <si>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Cukup strategis</t>
  </si>
  <si>
    <t>Indra Lunanta</t>
  </si>
  <si>
    <t>Jasa Angkutan</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</si>
  <si>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</si>
  <si>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</si>
  <si>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</si>
  <si>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</si>
  <si>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</si>
  <si>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</si>
  <si>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</si>
  <si>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</si>
  <si>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</si>
  <si>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</si>
  <si>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</si>
  <si>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</si>
  <si>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</si>
  <si>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</si>
  <si>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</si>
  <si>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</si>
  <si>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</si>
  <si>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</si>
  <si>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</si>
  <si>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</si>
  <si>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</si>
  <si>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</si>
  <si>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</si>
  <si>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</si>
  <si>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</si>
  <si>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</si>
  <si>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</si>
  <si>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</si>
  <si>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</si>
  <si>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</si>
  <si>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</si>
  <si>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</si>
  <si>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</si>
  <si>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</si>
  <si>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</si>
  <si>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</si>
  <si>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</si>
  <si>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</si>
  <si>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</si>
  <si>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</si>
  <si>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</si>
  <si>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</si>
  <si>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</si>
  <si>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</si>
  <si>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</si>
  <si>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</si>
  <si>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</si>
  <si>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</si>
  <si>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</si>
  <si>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</si>
  <si>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</si>
  <si>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</si>
  <si>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</si>
  <si>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</si>
  <si>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</si>
  <si>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</si>
  <si>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</si>
  <si>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</si>
  <si>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</si>
  <si>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</si>
  <si>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</si>
  <si>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</si>
  <si>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</si>
  <si>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</si>
  <si>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</si>
  <si>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</si>
  <si>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</si>
  <si>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</si>
  <si>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</si>
  <si>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</si>
  <si>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</si>
  <si>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</si>
  <si>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</si>
  <si>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</si>
  <si>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</si>
  <si>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</si>
  <si>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</si>
  <si>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</si>
  <si>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</si>
  <si>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</si>
  <si>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</si>
  <si>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</si>
  <si>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</si>
  <si>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</si>
  <si>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</si>
  <si>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</si>
  <si>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</si>
  <si>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</si>
  <si>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</si>
  <si>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</si>
  <si>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</si>
  <si>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</si>
  <si>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</si>
  <si>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</si>
  <si>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</si>
  <si>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</si>
  <si>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</si>
  <si>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</si>
  <si>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</si>
  <si>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</si>
  <si>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</si>
  <si>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</si>
  <si>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</si>
  <si>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</si>
  <si>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</si>
  <si>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</si>
  <si>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</si>
  <si>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</si>
  <si>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</si>
  <si>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</si>
  <si>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</si>
  <si>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</si>
  <si>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</si>
  <si>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</si>
  <si>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</si>
  <si>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</si>
  <si>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</si>
  <si>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</si>
  <si>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</si>
  <si>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</si>
  <si>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</si>
  <si>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</si>
  <si>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</si>
  <si>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BIAYA HIDUP,  PENDIDIKAN DLL</t>
  </si>
  <si>
    <t>PRODUK : KAMU</t>
  </si>
  <si>
    <t>PENDAPATAN</t>
  </si>
  <si>
    <t>TAKSASI</t>
  </si>
  <si>
    <t>LSR</t>
  </si>
  <si>
    <t>MAX PH</t>
  </si>
  <si>
    <t>Warna</t>
  </si>
  <si>
    <t>Nomor Kendaraan</t>
  </si>
  <si>
    <t>Nomor BPKB</t>
  </si>
  <si>
    <t>( Berdasarkan Nilai Taksasi Kantor 01 Juli 2026  - Memo No. 29/Memo/CF/VI/2026 )</t>
  </si>
  <si>
    <t>LSR %</t>
  </si>
  <si>
    <t>OPERASIONAL USAHA/  Lain-lain</t>
  </si>
  <si>
    <t>75</t>
  </si>
  <si>
    <t>Cahyadi</t>
  </si>
  <si>
    <t>KTP Penjamin</t>
  </si>
  <si>
    <t>27 Agustus 2026</t>
  </si>
  <si>
    <t>Blok Balai Desa RT 005 RW 002 Kaplongan Lor Karangampel Kab. Indramayu</t>
  </si>
  <si>
    <t>3212102307960001</t>
  </si>
  <si>
    <t>3212102008710001</t>
  </si>
  <si>
    <t>09/02/2026</t>
  </si>
  <si>
    <t>14/05/2018</t>
  </si>
  <si>
    <t>267/Ds.2019/VIII/2026</t>
  </si>
  <si>
    <t>26/08/2026</t>
  </si>
  <si>
    <t>Suzuki</t>
  </si>
  <si>
    <t>ST 150</t>
  </si>
  <si>
    <t>Hitam</t>
  </si>
  <si>
    <t>E 8628 PX</t>
  </si>
  <si>
    <t>O 03122404</t>
  </si>
  <si>
    <t>Calon debitur memiliki usaha rongsokan bekerjasama dengan orangtua cadeb, sudah berjalan kurang lebih 10 tahun.</t>
  </si>
  <si>
    <t>Tujuan penggunaan :  Penambahan Modal Usaha Konveksi Baju</t>
  </si>
  <si>
    <t>Calon debitur memiliki usaha rongsokan seperti  plastik, kardus, ember, besi dan lain sebagainya namun utamanya adalah plastik, bekerjasama dengan orangtua cadeb yaitu bapak Rusdiyanto, yang juga merupakan nasabah existing CF dengan pembayaran lancar, yang juga bertindak sebagai penjamin dalam pengajuan pinjaman ini, berdasarkan interview dengan cadeb untuk bahan rongsokan didapat dari sekitar wilayah karangampel dan sekitarnya, harga beli plastik Rp 2.500 - 3.000 per kg, diambil dari pengepul kemudian diolah, disortir berdasarkan warna dan jenis plastiknya, kemudian digiling menjadi butiran kecil, cadeb memiliki 2 mesin giling dan dibantu oleh 6 orang karyawannya dengan sistem borongan, hasil penggilingan dijual ke pengebul yang lebih besar daerah panguragan Kab. Cirebon, harga jual plastik saat ini Rp 11.000/kg, kapasitas kirim muatan 1-2 ton per 2 hari sekali. untuk kardus partai kecil dijual ke pabrik depan perumahan kapetakan kab. indramayu. Cadeb bergabung dalam komunutas motor vespa indramayu, dan cadeb biasanya menyediakan kaos nya, harga kaos dijual Rp 60.000 per pcs, pesanan terakhir akhir tahun kemaren namun nota sudah tidak ada, rata-rata pesanan 500-1.000 pcs.</t>
  </si>
  <si>
    <t>Rongsokan</t>
  </si>
  <si>
    <t>Plastik</t>
  </si>
  <si>
    <t>1 ton x 11.000 x 15 kali per bulan</t>
  </si>
  <si>
    <t>PERTIMBANGAN RISIKO</t>
  </si>
  <si>
    <t>1. Catatan usaha hanya nota jual sehingga sulit untuk dijadikan dasar analisa,</t>
  </si>
  <si>
    <t>2. Harga jual plastik yang naik turun mempengaruhi omset yang didapat cadeb.</t>
  </si>
  <si>
    <t xml:space="preserve">3. Lokasi depan rumah yang biasa cadeb gunakan untuk menyimpan rongsokan adalah tanah pertamina, </t>
  </si>
  <si>
    <t xml:space="preserve">    beresiko jika suatu saat digusur, namun cadeb masih memiliki 2 lokasi lainnya didekat rumah cadeb.</t>
  </si>
  <si>
    <t xml:space="preserve">     dan juga usaha masih gabung dengan orangtua, namun orangtua sebagai penjamin (ayah)</t>
  </si>
  <si>
    <t>Plafon 54.000.000 jangka waktu 12 bulan</t>
  </si>
  <si>
    <t>REKAPITULASI REKENING TABUNGAN BRI CADEB/ ASPEK KEUANGAN</t>
  </si>
  <si>
    <t>MUTASI KREDIT</t>
  </si>
  <si>
    <t>MUTASI DEBET</t>
  </si>
  <si>
    <t>BULAN</t>
  </si>
  <si>
    <t>NOMINAL</t>
  </si>
  <si>
    <t>MEI</t>
  </si>
  <si>
    <t>JUNI</t>
  </si>
  <si>
    <t>JULI</t>
  </si>
  <si>
    <t>TOTAL</t>
  </si>
  <si>
    <t>RATA-RATA/BLN</t>
  </si>
  <si>
    <t>Penambahan modal usaha konveksi baju komunitas, untuk biaya produksi.</t>
  </si>
  <si>
    <t>BNI</t>
  </si>
  <si>
    <t>OCBC NISP</t>
  </si>
  <si>
    <t>Standard Chartered Bank</t>
  </si>
  <si>
    <t>PT PIF</t>
  </si>
  <si>
    <t>KMK</t>
  </si>
  <si>
    <t>Kons</t>
  </si>
  <si>
    <t>1</t>
  </si>
  <si>
    <t>CF* Tetap Berjalan</t>
  </si>
  <si>
    <t>4. Kondisi Kendaraan yang dijaminkan mengalami karat dibeberapa bagian dan juga ban gundul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</si>
</sst>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Rp-421]* #,##0_);_([$Rp-421]* \(#,##0\);_([$Rp-421]* &quot;-&quot;??_);_(@_)"/>
    <numFmt numFmtId="169" formatCode="_-* #,##0_-;\-* #,##0_-;_-* &quot;-&quot;_-;_-@_-"/>
    <numFmt numFmtId="170" formatCode="_-* #,##0_-;\-* #,##0_-;_-* &quot;-&quot;??_-;_-@_-"/>
  </numFmts>
  <fonts count="4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sz val="14"/>
      <color theme="1"/>
      <name val="Calibri"/>
      <family val="2"/>
      <scheme val="minor"/>
    </font>
    <font>
      <b/>
      <i/>
      <sz val="11"/>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169" fontId="1" fillId="0" borderId="0" applyFont="0" applyFill="0" applyBorder="0" applyAlignment="0" applyProtection="0"/>
  </cellStyleXfs>
  <cellXfs count="375">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6"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6" fillId="0" borderId="16" xfId="0" applyFont="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7" fillId="4" borderId="0" xfId="0" applyFont="1" applyFill="1" applyAlignment="1">
      <alignment horizontal="center" vertical="center"/>
    </xf>
    <xf numFmtId="0" fontId="27"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0" borderId="16" xfId="0" applyFont="1" applyBorder="1" applyAlignment="1">
      <alignment horizontal="left" vertical="center"/>
    </xf>
    <xf numFmtId="0" fontId="19" fillId="0" borderId="25" xfId="0" applyFont="1" applyBorder="1" applyAlignment="1">
      <alignment horizontal="left" vertical="center"/>
    </xf>
    <xf numFmtId="0" fontId="0" fillId="0" borderId="17" xfId="0"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7"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7"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1" fillId="4" borderId="0" xfId="0" applyFont="1" applyFill="1" applyAlignment="1">
      <alignment vertical="center"/>
    </xf>
    <xf numFmtId="0" fontId="0" fillId="0" borderId="12" xfId="0" applyBorder="1"/>
    <xf numFmtId="0" fontId="2" fillId="0" borderId="12" xfId="0" applyFont="1" applyBorder="1"/>
    <xf numFmtId="0" fontId="2" fillId="0" borderId="0" xfId="0" applyFont="1"/>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19" fillId="0" borderId="0" xfId="1" applyNumberFormat="1" applyFont="1" applyFill="1" applyBorder="1" applyAlignment="1">
      <alignment horizontal="center" vertical="center"/>
    </xf>
    <xf numFmtId="0" fontId="30" fillId="0" borderId="0" xfId="0" applyFont="1" applyFill="1" applyAlignment="1">
      <alignment vertical="center"/>
    </xf>
    <xf numFmtId="0" fontId="33" fillId="4" borderId="0" xfId="0" applyFont="1" applyFill="1" applyAlignment="1">
      <alignment vertical="center"/>
    </xf>
    <xf numFmtId="0" fontId="19" fillId="0" borderId="0" xfId="0" applyFont="1" applyFill="1" applyBorder="1" applyAlignment="1">
      <alignment horizontal="center" vertical="center"/>
    </xf>
    <xf numFmtId="0" fontId="22"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1" fillId="0" borderId="15" xfId="0" applyFont="1" applyFill="1" applyBorder="1" applyAlignment="1">
      <alignment vertical="center"/>
    </xf>
    <xf numFmtId="0" fontId="0" fillId="0" borderId="16" xfId="0" applyFont="1" applyBorder="1" applyAlignment="1">
      <alignment vertical="center"/>
    </xf>
    <xf numFmtId="0" fontId="21"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4"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1"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3"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0" fontId="0" fillId="0" borderId="0" xfId="0" applyFill="1" applyAlignment="1">
      <alignment vertical="center"/>
    </xf>
    <xf numFmtId="0" fontId="19"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69" fontId="0" fillId="0" borderId="0" xfId="9" applyFont="1"/>
    <xf numFmtId="0" fontId="0" fillId="0" borderId="12" xfId="0" applyFont="1" applyBorder="1"/>
    <xf numFmtId="169"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69" fontId="0" fillId="0" borderId="12" xfId="9" applyFont="1" applyBorder="1"/>
    <xf numFmtId="0" fontId="0" fillId="6" borderId="12" xfId="0" applyFill="1" applyBorder="1"/>
    <xf numFmtId="41" fontId="0" fillId="0" borderId="12" xfId="4" applyFont="1" applyBorder="1"/>
    <xf numFmtId="0" fontId="0" fillId="0" borderId="0" xfId="0" applyBorder="1"/>
    <xf numFmtId="169" fontId="0" fillId="0" borderId="0" xfId="9" applyFont="1" applyBorder="1"/>
    <xf numFmtId="41" fontId="0" fillId="0" borderId="0" xfId="4" applyFont="1" applyAlignment="1">
      <alignment vertical="center"/>
    </xf>
    <xf numFmtId="41" fontId="0" fillId="0" borderId="13" xfId="4" applyFont="1" applyBorder="1"/>
    <xf numFmtId="41" fontId="2" fillId="0" borderId="26" xfId="4" applyFont="1" applyBorder="1" applyAlignment="1">
      <alignment vertical="center"/>
    </xf>
    <xf numFmtId="169" fontId="2" fillId="0" borderId="0" xfId="9" applyFont="1"/>
    <xf numFmtId="0" fontId="2" fillId="0" borderId="12" xfId="0" applyFont="1" applyBorder="1" applyAlignment="1">
      <alignment horizontal="center" vertical="center"/>
    </xf>
    <xf numFmtId="169" fontId="2" fillId="0" borderId="12" xfId="9" applyFont="1" applyBorder="1" applyAlignment="1">
      <alignment horizontal="center" vertical="center"/>
    </xf>
    <xf numFmtId="0" fontId="2" fillId="0" borderId="0" xfId="0" applyFont="1" applyAlignment="1">
      <alignment horizontal="center" vertical="center"/>
    </xf>
    <xf numFmtId="169"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26" xfId="0" applyNumberFormat="1" applyFont="1" applyBorder="1"/>
    <xf numFmtId="169" fontId="2" fillId="0" borderId="0" xfId="9" applyFont="1" applyBorder="1"/>
    <xf numFmtId="0" fontId="2" fillId="0" borderId="12" xfId="0" applyFont="1" applyFill="1" applyBorder="1" applyAlignment="1">
      <alignment horizontal="center" vertical="center"/>
    </xf>
    <xf numFmtId="169"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69" fontId="0" fillId="0" borderId="12" xfId="9" applyFont="1" applyBorder="1" applyAlignment="1">
      <alignment horizontal="right"/>
    </xf>
    <xf numFmtId="169" fontId="0" fillId="0" borderId="13" xfId="9" applyFont="1" applyBorder="1" applyAlignment="1">
      <alignment horizontal="right"/>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36" fillId="0" borderId="0" xfId="0" applyFont="1" applyAlignment="1">
      <alignment vertical="center"/>
    </xf>
    <xf numFmtId="166" fontId="0" fillId="0" borderId="0" xfId="1" applyNumberFormat="1" applyFont="1" applyFill="1" applyBorder="1" applyAlignment="1">
      <alignment horizontal="center" vertical="center"/>
    </xf>
    <xf numFmtId="0" fontId="19" fillId="3" borderId="0" xfId="1" applyNumberFormat="1" applyFont="1" applyFill="1" applyBorder="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9" fillId="3" borderId="12" xfId="0" applyFont="1" applyFill="1" applyBorder="1" applyAlignment="1">
      <alignment horizontal="center" vertical="center"/>
    </xf>
    <xf numFmtId="164" fontId="11" fillId="0" borderId="0" xfId="3" applyFont="1" applyFill="1" applyBorder="1" applyAlignment="1">
      <alignment vertical="center"/>
    </xf>
    <xf numFmtId="166" fontId="30" fillId="0" borderId="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0" fontId="37" fillId="3" borderId="41" xfId="0" applyFont="1" applyFill="1" applyBorder="1" applyAlignment="1">
      <alignment horizontal="center" vertical="center"/>
    </xf>
    <xf numFmtId="0" fontId="6" fillId="4" borderId="0" xfId="0" applyFont="1" applyFill="1" applyAlignment="1">
      <alignment vertical="center"/>
    </xf>
    <xf numFmtId="49" fontId="0" fillId="6" borderId="21" xfId="1" quotePrefix="1" applyNumberFormat="1" applyFont="1" applyFill="1" applyBorder="1" applyAlignment="1">
      <alignment vertical="center"/>
    </xf>
    <xf numFmtId="0" fontId="19" fillId="0" borderId="0" xfId="0" applyFont="1" applyBorder="1" applyAlignment="1">
      <alignment horizontal="left" vertical="center"/>
    </xf>
    <xf numFmtId="43" fontId="11" fillId="3" borderId="10" xfId="1" applyNumberFormat="1" applyFont="1" applyFill="1" applyBorder="1" applyAlignment="1">
      <alignment horizontal="center" vertical="center"/>
    </xf>
    <xf numFmtId="43" fontId="1" fillId="3" borderId="12"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7" fillId="0" borderId="14" xfId="0" applyFont="1" applyBorder="1" applyAlignment="1">
      <alignment horizontal="center" vertical="center"/>
    </xf>
    <xf numFmtId="43" fontId="11" fillId="0"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166" fontId="3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11" xfId="0" applyFont="1" applyFill="1" applyBorder="1" applyAlignment="1">
      <alignment horizontal="center" vertical="center"/>
    </xf>
    <xf numFmtId="0" fontId="32"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8" fontId="0" fillId="0"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11" fillId="0" borderId="14" xfId="1" applyNumberFormat="1" applyFont="1" applyFill="1" applyBorder="1" applyAlignment="1">
      <alignment horizontal="center" vertical="center"/>
    </xf>
    <xf numFmtId="0" fontId="0" fillId="0" borderId="0" xfId="0" applyAlignment="1">
      <alignment horizontal="center" vertical="center"/>
    </xf>
    <xf numFmtId="164" fontId="11" fillId="0" borderId="0" xfId="3"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 fillId="2" borderId="10" xfId="0" applyFont="1" applyFill="1" applyBorder="1" applyAlignment="1">
      <alignment horizontal="center" vertical="center" wrapText="1"/>
    </xf>
    <xf numFmtId="0" fontId="18" fillId="2" borderId="12" xfId="0" applyFont="1" applyFill="1" applyBorder="1" applyAlignment="1">
      <alignment horizontal="center" vertical="center"/>
    </xf>
    <xf numFmtId="0" fontId="38"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6" fillId="4" borderId="0" xfId="1" applyNumberFormat="1" applyFont="1" applyFill="1" applyBorder="1" applyAlignment="1">
      <alignment horizontal="center" vertical="center"/>
    </xf>
    <xf numFmtId="166" fontId="21" fillId="4" borderId="0" xfId="1" applyNumberFormat="1" applyFont="1" applyFill="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3" fillId="4" borderId="0" xfId="1" applyNumberFormat="1" applyFont="1" applyFill="1" applyBorder="1" applyAlignment="1">
      <alignment horizontal="center" vertical="center"/>
    </xf>
    <xf numFmtId="166" fontId="30"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28" fillId="8" borderId="9"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8" fillId="8" borderId="11" xfId="0" applyFont="1" applyFill="1" applyBorder="1" applyAlignment="1">
      <alignment horizontal="center" vertical="center" wrapText="1"/>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31" fillId="0" borderId="1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41"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0" fontId="19" fillId="4" borderId="0"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5" fillId="0" borderId="30" xfId="0" applyFont="1" applyBorder="1" applyAlignment="1">
      <alignment horizontal="center"/>
    </xf>
    <xf numFmtId="0" fontId="35" fillId="0" borderId="31" xfId="0" applyFont="1" applyBorder="1" applyAlignment="1">
      <alignment horizontal="center"/>
    </xf>
    <xf numFmtId="0" fontId="35" fillId="0" borderId="32" xfId="0" applyFont="1" applyBorder="1" applyAlignment="1">
      <alignment horizont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xf numFmtId="0" fontId="39" fillId="0" borderId="1" xfId="0" applyFont="1" applyBorder="1" applyAlignment="1">
      <alignment horizontal="left" vertical="center"/>
    </xf>
    <xf numFmtId="0" fontId="39" fillId="0" borderId="2"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xf>
    <xf numFmtId="0" fontId="39" fillId="0" borderId="0" xfId="0" applyFont="1" applyBorder="1" applyAlignment="1">
      <alignment horizontal="left" vertical="center"/>
    </xf>
    <xf numFmtId="0" fontId="39" fillId="0" borderId="5" xfId="0" applyFont="1" applyBorder="1" applyAlignment="1">
      <alignment horizontal="left" vertical="center"/>
    </xf>
    <xf numFmtId="0" fontId="39" fillId="0" borderId="6" xfId="0" applyFont="1" applyBorder="1" applyAlignment="1">
      <alignment horizontal="left" vertical="center"/>
    </xf>
    <xf numFmtId="0" fontId="39" fillId="0" borderId="7" xfId="0" applyFont="1" applyBorder="1" applyAlignment="1">
      <alignment horizontal="left" vertical="center"/>
    </xf>
    <xf numFmtId="0" fontId="39" fillId="0" borderId="8" xfId="0" applyFont="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70" fontId="2" fillId="6" borderId="12" xfId="0" applyNumberFormat="1" applyFont="1" applyFill="1" applyBorder="1" applyAlignment="1">
      <alignment horizontal="center" vertical="center" wrapText="1"/>
    </xf>
    <xf numFmtId="43" fontId="2" fillId="0" borderId="42" xfId="1" applyNumberFormat="1" applyFont="1" applyFill="1" applyBorder="1" applyAlignment="1">
      <alignment horizontal="center" vertical="center"/>
    </xf>
    <xf numFmtId="1" fontId="2" fillId="0" borderId="43" xfId="1" applyNumberFormat="1" applyFont="1" applyFill="1" applyBorder="1" applyAlignment="1">
      <alignment horizontal="center" vertical="center"/>
    </xf>
    <xf numFmtId="0" fontId="20" fillId="0" borderId="44" xfId="0" applyFont="1" applyBorder="1" applyAlignment="1">
      <alignment horizontal="center" vertical="center"/>
    </xf>
    <xf numFmtId="166" fontId="2" fillId="0" borderId="45" xfId="1" applyNumberFormat="1" applyFont="1" applyFill="1" applyBorder="1" applyAlignment="1">
      <alignment horizontal="center" vertical="center"/>
    </xf>
    <xf numFmtId="166" fontId="2" fillId="0" borderId="46" xfId="1" applyNumberFormat="1" applyFont="1" applyFill="1" applyBorder="1" applyAlignment="1">
      <alignment horizontal="center" vertical="center"/>
    </xf>
    <xf numFmtId="0" fontId="19" fillId="0" borderId="0" xfId="0" applyFont="1" applyBorder="1" applyAlignment="1">
      <alignment horizontal="center" vertic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209550</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9"/>
  <sheetViews>
    <sheetView tabSelected="1" topLeftCell="A65" zoomScaleNormal="100" workbookViewId="0">
      <selection activeCell="R84" sqref="R84"/>
    </sheetView>
  </sheetViews>
  <sheetFormatPr defaultRowHeight="15" x14ac:dyDescent="0.25"/>
  <cols>
    <col min="1" max="1" width="1.7109375" style="4" customWidth="1"/>
    <col min="2" max="3" width="5.7109375" style="4" customWidth="1"/>
    <col min="4" max="4" width="9.140625" style="4"/>
    <col min="5" max="8" width="6.710937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68" t="s">
        <v>9</v>
      </c>
      <c r="C1" s="268"/>
      <c r="D1" s="268"/>
      <c r="E1" s="268"/>
      <c r="F1" s="268"/>
      <c r="G1" s="268"/>
      <c r="H1" s="268"/>
      <c r="I1" s="268"/>
      <c r="J1" s="268"/>
      <c r="K1" s="268"/>
      <c r="L1" s="268"/>
      <c r="M1" s="268"/>
      <c r="N1" s="268"/>
    </row>
    <row r="2" spans="2:14" ht="14.25" customHeight="1" x14ac:dyDescent="0.25">
      <c r="B2" s="269" t="s">
        <v>251</v>
      </c>
      <c r="C2" s="269"/>
      <c r="D2" s="269"/>
      <c r="E2" s="269"/>
      <c r="F2" s="269"/>
      <c r="G2" s="269"/>
      <c r="H2" s="269"/>
      <c r="I2" s="269"/>
      <c r="J2" s="269"/>
      <c r="K2" s="269"/>
      <c r="L2" s="269"/>
      <c r="M2" s="269"/>
      <c r="N2" s="269"/>
    </row>
    <row r="3" spans="2:14" ht="15" customHeight="1" x14ac:dyDescent="0.25">
      <c r="B3" s="270" t="s">
        <v>254</v>
      </c>
      <c r="C3" s="271"/>
      <c r="D3" s="271"/>
      <c r="E3" s="271"/>
      <c r="F3" s="271"/>
      <c r="G3" s="271"/>
      <c r="H3" s="271"/>
      <c r="I3" s="271"/>
      <c r="J3" s="271"/>
      <c r="K3" s="271"/>
      <c r="L3" s="271"/>
      <c r="M3" s="271"/>
      <c r="N3" s="272"/>
    </row>
    <row r="4" spans="2:14" ht="11.25" customHeight="1" x14ac:dyDescent="0.25">
      <c r="B4" s="273" t="s">
        <v>239</v>
      </c>
      <c r="C4" s="273"/>
      <c r="D4" s="273"/>
      <c r="E4" s="273"/>
      <c r="F4" s="273"/>
      <c r="G4" s="273"/>
      <c r="H4" s="273"/>
      <c r="I4" s="273"/>
      <c r="J4" s="273"/>
      <c r="K4" s="273"/>
      <c r="L4" s="273"/>
      <c r="M4" s="273"/>
      <c r="N4" s="273"/>
    </row>
    <row r="5" spans="2:14" ht="13.5" customHeight="1" x14ac:dyDescent="0.25">
      <c r="B5" s="273" t="s">
        <v>267</v>
      </c>
      <c r="C5" s="273"/>
      <c r="D5" s="273"/>
      <c r="E5" s="273"/>
      <c r="F5" s="273"/>
      <c r="G5" s="273"/>
      <c r="H5" s="273"/>
      <c r="I5" s="273"/>
      <c r="J5" s="273"/>
      <c r="K5" s="273"/>
      <c r="L5" s="273"/>
      <c r="M5" s="273"/>
      <c r="N5" s="273"/>
    </row>
    <row r="6" spans="2:14" ht="3.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3" customHeight="1" x14ac:dyDescent="0.25"/>
    <row r="11" spans="2:14" ht="11.2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2.25" customHeight="1" x14ac:dyDescent="0.25"/>
    <row r="15" spans="2:14" ht="11.25" customHeight="1" x14ac:dyDescent="0.25">
      <c r="B15" s="274" t="s">
        <v>48</v>
      </c>
      <c r="C15" s="274"/>
      <c r="D15" s="274"/>
      <c r="E15" s="274"/>
      <c r="F15" s="274"/>
      <c r="G15" s="274"/>
      <c r="H15" s="274"/>
      <c r="I15" s="274"/>
      <c r="J15" s="274"/>
      <c r="K15" s="274"/>
      <c r="L15" s="274"/>
      <c r="M15" s="274"/>
      <c r="N15" s="274"/>
    </row>
    <row r="16" spans="2:14" x14ac:dyDescent="0.25">
      <c r="B16" s="278" t="s">
        <v>49</v>
      </c>
      <c r="C16" s="279"/>
      <c r="D16" s="280"/>
      <c r="E16" s="278" t="s">
        <v>51</v>
      </c>
      <c r="F16" s="279"/>
      <c r="G16" s="279"/>
      <c r="H16" s="280"/>
      <c r="I16" s="275" t="s">
        <v>52</v>
      </c>
      <c r="J16" s="276"/>
      <c r="K16" s="277"/>
      <c r="L16" s="275" t="s">
        <v>53</v>
      </c>
      <c r="M16" s="276"/>
      <c r="N16" s="277"/>
    </row>
    <row r="17" spans="2:14" x14ac:dyDescent="0.25">
      <c r="B17" s="243" t="s">
        <v>50</v>
      </c>
      <c r="C17" s="244"/>
      <c r="D17" s="245"/>
      <c r="E17" s="246"/>
      <c r="F17" s="247"/>
      <c r="G17" s="247"/>
      <c r="H17" s="248"/>
      <c r="I17" s="249"/>
      <c r="J17" s="250"/>
      <c r="K17" s="251"/>
      <c r="L17" s="249" t="s">
        <v>3</v>
      </c>
      <c r="M17" s="250"/>
      <c r="N17" s="251"/>
    </row>
    <row r="18" spans="2:14" x14ac:dyDescent="0.25">
      <c r="B18" s="243" t="s">
        <v>116</v>
      </c>
      <c r="C18" s="244"/>
      <c r="D18" s="245"/>
      <c r="E18" s="246" t="s">
        <v>259</v>
      </c>
      <c r="F18" s="247"/>
      <c r="G18" s="247"/>
      <c r="H18" s="248"/>
      <c r="I18" s="249" t="s">
        <v>260</v>
      </c>
      <c r="J18" s="250"/>
      <c r="K18" s="251"/>
      <c r="L18" s="249" t="s">
        <v>3</v>
      </c>
      <c r="M18" s="250"/>
      <c r="N18" s="251"/>
    </row>
    <row r="19" spans="2:14" x14ac:dyDescent="0.25">
      <c r="B19" s="243" t="s">
        <v>54</v>
      </c>
      <c r="C19" s="244"/>
      <c r="D19" s="245"/>
      <c r="E19" s="246" t="s">
        <v>255</v>
      </c>
      <c r="F19" s="247"/>
      <c r="G19" s="247"/>
      <c r="H19" s="248"/>
      <c r="I19" s="249" t="s">
        <v>257</v>
      </c>
      <c r="J19" s="250"/>
      <c r="K19" s="251"/>
      <c r="L19" s="249" t="s">
        <v>103</v>
      </c>
      <c r="M19" s="250"/>
      <c r="N19" s="251"/>
    </row>
    <row r="20" spans="2:14" x14ac:dyDescent="0.25">
      <c r="B20" s="243" t="s">
        <v>252</v>
      </c>
      <c r="C20" s="244"/>
      <c r="D20" s="245"/>
      <c r="E20" s="246" t="s">
        <v>256</v>
      </c>
      <c r="F20" s="247"/>
      <c r="G20" s="247"/>
      <c r="H20" s="248"/>
      <c r="I20" s="249" t="s">
        <v>258</v>
      </c>
      <c r="J20" s="250"/>
      <c r="K20" s="251"/>
      <c r="L20" s="249" t="s">
        <v>103</v>
      </c>
      <c r="M20" s="250"/>
      <c r="N20" s="251"/>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3" customHeight="1" x14ac:dyDescent="0.25"/>
    <row r="26" spans="2:14" x14ac:dyDescent="0.25">
      <c r="B26" s="4" t="s">
        <v>58</v>
      </c>
    </row>
    <row r="27" spans="2:14" x14ac:dyDescent="0.25">
      <c r="B27" s="4" t="s">
        <v>59</v>
      </c>
      <c r="E27" s="88"/>
      <c r="F27" s="4" t="s">
        <v>60</v>
      </c>
    </row>
    <row r="28" spans="2:14" ht="3.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2.2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17"/>
      <c r="K41" s="182"/>
      <c r="N41" s="63"/>
    </row>
    <row r="42" spans="2:14" x14ac:dyDescent="0.25">
      <c r="B42" s="62"/>
      <c r="G42" s="88"/>
      <c r="H42" s="4" t="s">
        <v>73</v>
      </c>
      <c r="N42" s="63"/>
    </row>
    <row r="43" spans="2:14" x14ac:dyDescent="0.25">
      <c r="B43" s="62"/>
      <c r="G43" s="88"/>
      <c r="H43" s="4" t="s">
        <v>74</v>
      </c>
      <c r="N43" s="63"/>
    </row>
    <row r="44" spans="2:14" ht="11.25" customHeight="1" thickBot="1" x14ac:dyDescent="0.3">
      <c r="B44" s="252" t="s">
        <v>75</v>
      </c>
      <c r="C44" s="253"/>
      <c r="D44" s="253"/>
      <c r="E44" s="253"/>
      <c r="F44" s="253"/>
      <c r="G44" s="253"/>
      <c r="H44" s="253"/>
      <c r="I44" s="253"/>
      <c r="J44" s="253"/>
      <c r="K44" s="253"/>
      <c r="L44" s="253"/>
      <c r="M44" s="253"/>
      <c r="N44" s="254"/>
    </row>
    <row r="45" spans="2:14" ht="6" customHeight="1" x14ac:dyDescent="0.25">
      <c r="B45" s="255" t="s">
        <v>266</v>
      </c>
      <c r="C45" s="256"/>
      <c r="D45" s="256"/>
      <c r="E45" s="256"/>
      <c r="F45" s="256"/>
      <c r="G45" s="256"/>
      <c r="H45" s="256"/>
      <c r="I45" s="256"/>
      <c r="J45" s="256"/>
      <c r="K45" s="256"/>
      <c r="L45" s="256"/>
      <c r="M45" s="256"/>
      <c r="N45" s="257"/>
    </row>
    <row r="46" spans="2:14" ht="7.5" customHeight="1" x14ac:dyDescent="0.25">
      <c r="B46" s="258"/>
      <c r="C46" s="259"/>
      <c r="D46" s="259"/>
      <c r="E46" s="259"/>
      <c r="F46" s="259"/>
      <c r="G46" s="259"/>
      <c r="H46" s="259"/>
      <c r="I46" s="259"/>
      <c r="J46" s="259"/>
      <c r="K46" s="259"/>
      <c r="L46" s="259"/>
      <c r="M46" s="259"/>
      <c r="N46" s="260"/>
    </row>
    <row r="47" spans="2:14" ht="11.25" hidden="1" customHeight="1" x14ac:dyDescent="0.25">
      <c r="B47" s="258"/>
      <c r="C47" s="259"/>
      <c r="D47" s="259"/>
      <c r="E47" s="259"/>
      <c r="F47" s="259"/>
      <c r="G47" s="259"/>
      <c r="H47" s="259"/>
      <c r="I47" s="259"/>
      <c r="J47" s="259"/>
      <c r="K47" s="259"/>
      <c r="L47" s="259"/>
      <c r="M47" s="259"/>
      <c r="N47" s="260"/>
    </row>
    <row r="48" spans="2:14" ht="6.75" hidden="1" customHeight="1" x14ac:dyDescent="0.25">
      <c r="B48" s="258"/>
      <c r="C48" s="259"/>
      <c r="D48" s="259"/>
      <c r="E48" s="259"/>
      <c r="F48" s="259"/>
      <c r="G48" s="259"/>
      <c r="H48" s="259"/>
      <c r="I48" s="259"/>
      <c r="J48" s="259"/>
      <c r="K48" s="259"/>
      <c r="L48" s="259"/>
      <c r="M48" s="259"/>
      <c r="N48" s="260"/>
    </row>
    <row r="49" spans="2:14" hidden="1" x14ac:dyDescent="0.25">
      <c r="B49" s="258"/>
      <c r="C49" s="259"/>
      <c r="D49" s="259"/>
      <c r="E49" s="259"/>
      <c r="F49" s="259"/>
      <c r="G49" s="259"/>
      <c r="H49" s="259"/>
      <c r="I49" s="259"/>
      <c r="J49" s="259"/>
      <c r="K49" s="259"/>
      <c r="L49" s="259"/>
      <c r="M49" s="259"/>
      <c r="N49" s="260"/>
    </row>
    <row r="50" spans="2:14" ht="8.25" customHeight="1" x14ac:dyDescent="0.25">
      <c r="B50" s="258"/>
      <c r="C50" s="259"/>
      <c r="D50" s="259"/>
      <c r="E50" s="259"/>
      <c r="F50" s="259"/>
      <c r="G50" s="259"/>
      <c r="H50" s="259"/>
      <c r="I50" s="259"/>
      <c r="J50" s="259"/>
      <c r="K50" s="259"/>
      <c r="L50" s="259"/>
      <c r="M50" s="259"/>
      <c r="N50" s="260"/>
    </row>
    <row r="51" spans="2:14" ht="3" customHeight="1" thickBot="1" x14ac:dyDescent="0.3">
      <c r="B51" s="261"/>
      <c r="C51" s="262"/>
      <c r="D51" s="262"/>
      <c r="E51" s="262"/>
      <c r="F51" s="262"/>
      <c r="G51" s="262"/>
      <c r="H51" s="262"/>
      <c r="I51" s="262"/>
      <c r="J51" s="262"/>
      <c r="K51" s="262"/>
      <c r="L51" s="262"/>
      <c r="M51" s="262"/>
      <c r="N51" s="263"/>
    </row>
    <row r="52" spans="2:14" ht="2.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112</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252" t="s">
        <v>75</v>
      </c>
      <c r="C63" s="253"/>
      <c r="D63" s="253"/>
      <c r="E63" s="253"/>
      <c r="F63" s="253"/>
      <c r="G63" s="253"/>
      <c r="H63" s="253"/>
      <c r="I63" s="253"/>
      <c r="J63" s="253"/>
      <c r="K63" s="253"/>
      <c r="L63" s="253"/>
      <c r="M63" s="253"/>
      <c r="N63" s="254"/>
    </row>
    <row r="64" spans="2:14" x14ac:dyDescent="0.25">
      <c r="B64" s="255" t="s">
        <v>268</v>
      </c>
      <c r="C64" s="256"/>
      <c r="D64" s="256"/>
      <c r="E64" s="256"/>
      <c r="F64" s="256"/>
      <c r="G64" s="256"/>
      <c r="H64" s="256"/>
      <c r="I64" s="256"/>
      <c r="J64" s="256"/>
      <c r="K64" s="256"/>
      <c r="L64" s="256"/>
      <c r="M64" s="256"/>
      <c r="N64" s="257"/>
    </row>
    <row r="65" spans="2:14" x14ac:dyDescent="0.25">
      <c r="B65" s="258"/>
      <c r="C65" s="259"/>
      <c r="D65" s="259"/>
      <c r="E65" s="259"/>
      <c r="F65" s="259"/>
      <c r="G65" s="259"/>
      <c r="H65" s="259"/>
      <c r="I65" s="259"/>
      <c r="J65" s="259"/>
      <c r="K65" s="259"/>
      <c r="L65" s="259"/>
      <c r="M65" s="259"/>
      <c r="N65" s="260"/>
    </row>
    <row r="66" spans="2:14" x14ac:dyDescent="0.25">
      <c r="B66" s="258"/>
      <c r="C66" s="259"/>
      <c r="D66" s="259"/>
      <c r="E66" s="259"/>
      <c r="F66" s="259"/>
      <c r="G66" s="259"/>
      <c r="H66" s="259"/>
      <c r="I66" s="259"/>
      <c r="J66" s="259"/>
      <c r="K66" s="259"/>
      <c r="L66" s="259"/>
      <c r="M66" s="259"/>
      <c r="N66" s="260"/>
    </row>
    <row r="67" spans="2:14" x14ac:dyDescent="0.25">
      <c r="B67" s="258"/>
      <c r="C67" s="259"/>
      <c r="D67" s="259"/>
      <c r="E67" s="259"/>
      <c r="F67" s="259"/>
      <c r="G67" s="259"/>
      <c r="H67" s="259"/>
      <c r="I67" s="259"/>
      <c r="J67" s="259"/>
      <c r="K67" s="259"/>
      <c r="L67" s="259"/>
      <c r="M67" s="259"/>
      <c r="N67" s="260"/>
    </row>
    <row r="68" spans="2:14" ht="3" customHeight="1" x14ac:dyDescent="0.25">
      <c r="B68" s="258"/>
      <c r="C68" s="259"/>
      <c r="D68" s="259"/>
      <c r="E68" s="259"/>
      <c r="F68" s="259"/>
      <c r="G68" s="259"/>
      <c r="H68" s="259"/>
      <c r="I68" s="259"/>
      <c r="J68" s="259"/>
      <c r="K68" s="259"/>
      <c r="L68" s="259"/>
      <c r="M68" s="259"/>
      <c r="N68" s="260"/>
    </row>
    <row r="69" spans="2:14" ht="13.5" customHeight="1" x14ac:dyDescent="0.25">
      <c r="B69" s="258"/>
      <c r="C69" s="259"/>
      <c r="D69" s="259"/>
      <c r="E69" s="259"/>
      <c r="F69" s="259"/>
      <c r="G69" s="259"/>
      <c r="H69" s="259"/>
      <c r="I69" s="259"/>
      <c r="J69" s="259"/>
      <c r="K69" s="259"/>
      <c r="L69" s="259"/>
      <c r="M69" s="259"/>
      <c r="N69" s="260"/>
    </row>
    <row r="70" spans="2:14" hidden="1" x14ac:dyDescent="0.25">
      <c r="B70" s="258"/>
      <c r="C70" s="259"/>
      <c r="D70" s="259"/>
      <c r="E70" s="259"/>
      <c r="F70" s="259"/>
      <c r="G70" s="259"/>
      <c r="H70" s="259"/>
      <c r="I70" s="259"/>
      <c r="J70" s="259"/>
      <c r="K70" s="259"/>
      <c r="L70" s="259"/>
      <c r="M70" s="259"/>
      <c r="N70" s="260"/>
    </row>
    <row r="71" spans="2:14" ht="103.5" customHeight="1" thickBot="1" x14ac:dyDescent="0.3">
      <c r="B71" s="261"/>
      <c r="C71" s="262"/>
      <c r="D71" s="262"/>
      <c r="E71" s="262"/>
      <c r="F71" s="262"/>
      <c r="G71" s="262"/>
      <c r="H71" s="262"/>
      <c r="I71" s="262"/>
      <c r="J71" s="262"/>
      <c r="K71" s="262"/>
      <c r="L71" s="262"/>
      <c r="M71" s="262"/>
      <c r="N71" s="263"/>
    </row>
    <row r="72" spans="2:14" ht="3.75" customHeight="1" x14ac:dyDescent="0.25"/>
    <row r="73" spans="2:14" ht="12" customHeight="1" thickBot="1" x14ac:dyDescent="0.3">
      <c r="B73" s="80" t="s">
        <v>90</v>
      </c>
      <c r="C73" s="81"/>
      <c r="D73" s="81"/>
      <c r="E73" s="18"/>
      <c r="F73" s="18"/>
      <c r="G73" s="18"/>
      <c r="H73" s="18"/>
    </row>
    <row r="74" spans="2:14" ht="15.75" thickBot="1" x14ac:dyDescent="0.3">
      <c r="B74" s="264" t="s">
        <v>75</v>
      </c>
      <c r="C74" s="265"/>
      <c r="D74" s="265"/>
      <c r="E74" s="265"/>
      <c r="F74" s="265"/>
      <c r="G74" s="265"/>
      <c r="H74" s="265"/>
      <c r="I74" s="265"/>
      <c r="J74" s="265"/>
      <c r="K74" s="265"/>
      <c r="L74" s="265"/>
      <c r="M74" s="265"/>
      <c r="N74" s="266"/>
    </row>
    <row r="75" spans="2:14" ht="4.5" customHeight="1" x14ac:dyDescent="0.25">
      <c r="B75" s="255" t="s">
        <v>289</v>
      </c>
      <c r="C75" s="256"/>
      <c r="D75" s="256"/>
      <c r="E75" s="256"/>
      <c r="F75" s="256"/>
      <c r="G75" s="256"/>
      <c r="H75" s="256"/>
      <c r="I75" s="256"/>
      <c r="J75" s="256"/>
      <c r="K75" s="256"/>
      <c r="L75" s="256"/>
      <c r="M75" s="256"/>
      <c r="N75" s="257"/>
    </row>
    <row r="76" spans="2:14" ht="9" customHeight="1" x14ac:dyDescent="0.25">
      <c r="B76" s="258"/>
      <c r="C76" s="259"/>
      <c r="D76" s="259"/>
      <c r="E76" s="259"/>
      <c r="F76" s="259"/>
      <c r="G76" s="259"/>
      <c r="H76" s="259"/>
      <c r="I76" s="259"/>
      <c r="J76" s="259"/>
      <c r="K76" s="259"/>
      <c r="L76" s="259"/>
      <c r="M76" s="259"/>
      <c r="N76" s="260"/>
    </row>
    <row r="77" spans="2:14" ht="6" customHeight="1" thickBot="1" x14ac:dyDescent="0.3">
      <c r="B77" s="261"/>
      <c r="C77" s="262"/>
      <c r="D77" s="262"/>
      <c r="E77" s="262"/>
      <c r="F77" s="262"/>
      <c r="G77" s="262"/>
      <c r="H77" s="262"/>
      <c r="I77" s="262"/>
      <c r="J77" s="262"/>
      <c r="K77" s="262"/>
      <c r="L77" s="262"/>
      <c r="M77" s="262"/>
      <c r="N77" s="263"/>
    </row>
    <row r="78" spans="2:14" ht="3.75" customHeight="1" thickBot="1" x14ac:dyDescent="0.3">
      <c r="B78" s="119"/>
      <c r="C78" s="119"/>
      <c r="D78" s="119"/>
      <c r="E78" s="119"/>
      <c r="F78" s="119"/>
      <c r="G78" s="119"/>
      <c r="H78" s="119"/>
      <c r="I78" s="119"/>
      <c r="J78" s="119"/>
      <c r="K78" s="119"/>
      <c r="L78" s="119"/>
      <c r="M78" s="119"/>
      <c r="N78" s="119"/>
    </row>
    <row r="79" spans="2:14" ht="14.1" customHeight="1" x14ac:dyDescent="0.25">
      <c r="B79" s="357" t="s">
        <v>279</v>
      </c>
      <c r="C79" s="358"/>
      <c r="D79" s="358"/>
      <c r="E79" s="358"/>
      <c r="F79" s="358"/>
      <c r="G79" s="358"/>
      <c r="H79" s="358"/>
      <c r="I79" s="358"/>
      <c r="J79" s="358"/>
      <c r="K79" s="358"/>
      <c r="L79" s="358"/>
      <c r="M79" s="358"/>
      <c r="N79" s="359"/>
    </row>
    <row r="80" spans="2:14" ht="14.1" customHeight="1" x14ac:dyDescent="0.25">
      <c r="B80" s="360" t="s">
        <v>280</v>
      </c>
      <c r="C80" s="360"/>
      <c r="D80" s="360"/>
      <c r="E80" s="360"/>
      <c r="F80" s="360"/>
      <c r="G80" s="360"/>
      <c r="H80" s="360"/>
      <c r="I80" s="360" t="s">
        <v>281</v>
      </c>
      <c r="J80" s="360"/>
      <c r="K80" s="360"/>
      <c r="L80" s="360"/>
      <c r="M80" s="360"/>
      <c r="N80" s="360"/>
    </row>
    <row r="81" spans="1:14" ht="14.1" customHeight="1" x14ac:dyDescent="0.25">
      <c r="B81" s="360" t="s">
        <v>282</v>
      </c>
      <c r="C81" s="360"/>
      <c r="D81" s="360"/>
      <c r="E81" s="360" t="s">
        <v>283</v>
      </c>
      <c r="F81" s="360"/>
      <c r="G81" s="360"/>
      <c r="H81" s="360"/>
      <c r="I81" s="360" t="s">
        <v>282</v>
      </c>
      <c r="J81" s="360"/>
      <c r="K81" s="360" t="s">
        <v>283</v>
      </c>
      <c r="L81" s="360"/>
      <c r="M81" s="360"/>
      <c r="N81" s="360"/>
    </row>
    <row r="82" spans="1:14" ht="14.1" customHeight="1" x14ac:dyDescent="0.25">
      <c r="B82" s="360" t="s">
        <v>284</v>
      </c>
      <c r="C82" s="360"/>
      <c r="D82" s="360"/>
      <c r="E82" s="361"/>
      <c r="F82" s="362"/>
      <c r="G82" s="362"/>
      <c r="H82" s="363"/>
      <c r="I82" s="360" t="s">
        <v>284</v>
      </c>
      <c r="J82" s="360"/>
      <c r="K82" s="364"/>
      <c r="L82" s="364"/>
      <c r="M82" s="364"/>
      <c r="N82" s="364"/>
    </row>
    <row r="83" spans="1:14" ht="14.1" customHeight="1" x14ac:dyDescent="0.25">
      <c r="B83" s="360" t="s">
        <v>285</v>
      </c>
      <c r="C83" s="360"/>
      <c r="D83" s="360"/>
      <c r="E83" s="361">
        <v>2700000</v>
      </c>
      <c r="F83" s="362"/>
      <c r="G83" s="362"/>
      <c r="H83" s="363"/>
      <c r="I83" s="360" t="s">
        <v>285</v>
      </c>
      <c r="J83" s="360"/>
      <c r="K83" s="364">
        <v>2570000</v>
      </c>
      <c r="L83" s="364"/>
      <c r="M83" s="364"/>
      <c r="N83" s="364"/>
    </row>
    <row r="84" spans="1:14" ht="14.1" customHeight="1" x14ac:dyDescent="0.25">
      <c r="B84" s="360" t="s">
        <v>286</v>
      </c>
      <c r="C84" s="360"/>
      <c r="D84" s="360"/>
      <c r="E84" s="364">
        <v>17494320</v>
      </c>
      <c r="F84" s="364"/>
      <c r="G84" s="364"/>
      <c r="H84" s="364"/>
      <c r="I84" s="360" t="s">
        <v>286</v>
      </c>
      <c r="J84" s="360"/>
      <c r="K84" s="364">
        <v>17545000</v>
      </c>
      <c r="L84" s="364"/>
      <c r="M84" s="364"/>
      <c r="N84" s="364"/>
    </row>
    <row r="85" spans="1:14" ht="14.1" customHeight="1" x14ac:dyDescent="0.25">
      <c r="B85" s="365" t="s">
        <v>287</v>
      </c>
      <c r="C85" s="365"/>
      <c r="D85" s="365"/>
      <c r="E85" s="366">
        <f>SUM(E82:H84)</f>
        <v>20194320</v>
      </c>
      <c r="F85" s="365"/>
      <c r="G85" s="365"/>
      <c r="H85" s="365"/>
      <c r="I85" s="365" t="s">
        <v>287</v>
      </c>
      <c r="J85" s="365"/>
      <c r="K85" s="366">
        <f>SUM(K82:N84)</f>
        <v>20115000</v>
      </c>
      <c r="L85" s="365"/>
      <c r="M85" s="365"/>
      <c r="N85" s="365"/>
    </row>
    <row r="86" spans="1:14" ht="14.1" customHeight="1" x14ac:dyDescent="0.25">
      <c r="B86" s="367" t="s">
        <v>288</v>
      </c>
      <c r="C86" s="367"/>
      <c r="D86" s="367"/>
      <c r="E86" s="368">
        <f>E85/3</f>
        <v>6731440</v>
      </c>
      <c r="F86" s="368"/>
      <c r="G86" s="368"/>
      <c r="H86" s="368"/>
      <c r="I86" s="367" t="s">
        <v>288</v>
      </c>
      <c r="J86" s="367"/>
      <c r="K86" s="368">
        <f>K85/3</f>
        <v>6705000</v>
      </c>
      <c r="L86" s="368"/>
      <c r="M86" s="368"/>
      <c r="N86" s="368"/>
    </row>
    <row r="87" spans="1:14" ht="15" customHeight="1" x14ac:dyDescent="0.25">
      <c r="B87" s="205"/>
      <c r="C87" s="205"/>
      <c r="D87" s="205"/>
      <c r="E87" s="205"/>
      <c r="F87" s="205"/>
      <c r="G87" s="205"/>
      <c r="H87" s="205"/>
      <c r="I87" s="205"/>
      <c r="J87" s="205"/>
      <c r="K87" s="205"/>
      <c r="L87" s="205"/>
      <c r="M87" s="205"/>
      <c r="N87" s="205"/>
    </row>
    <row r="88" spans="1:14" ht="15" customHeight="1" x14ac:dyDescent="0.25">
      <c r="B88" s="205"/>
      <c r="C88" s="205"/>
      <c r="D88" s="205"/>
      <c r="E88" s="205"/>
      <c r="F88" s="205"/>
      <c r="G88" s="205"/>
      <c r="H88" s="205"/>
      <c r="I88" s="205"/>
      <c r="J88" s="205"/>
      <c r="K88" s="205"/>
      <c r="L88" s="205"/>
      <c r="M88" s="205"/>
      <c r="N88" s="205"/>
    </row>
    <row r="89" spans="1:14" ht="15" customHeight="1" x14ac:dyDescent="0.25">
      <c r="B89" s="205"/>
      <c r="C89" s="205"/>
      <c r="D89" s="205"/>
      <c r="E89" s="205"/>
      <c r="F89" s="205"/>
      <c r="G89" s="205"/>
      <c r="H89" s="205"/>
      <c r="I89" s="205"/>
      <c r="J89" s="205"/>
      <c r="K89" s="205"/>
      <c r="L89" s="205"/>
      <c r="M89" s="205"/>
      <c r="N89" s="205"/>
    </row>
    <row r="90" spans="1:14" ht="15" customHeight="1" x14ac:dyDescent="0.25">
      <c r="B90" s="205"/>
      <c r="C90" s="205"/>
      <c r="D90" s="205"/>
      <c r="E90" s="205"/>
      <c r="F90" s="205"/>
      <c r="G90" s="205"/>
      <c r="H90" s="205"/>
      <c r="I90" s="205"/>
      <c r="J90" s="205"/>
      <c r="K90" s="205"/>
      <c r="L90" s="205"/>
      <c r="M90" s="205"/>
      <c r="N90" s="205"/>
    </row>
    <row r="91" spans="1:14" ht="15" customHeight="1" x14ac:dyDescent="0.25">
      <c r="A91" s="22"/>
      <c r="B91" s="235" t="s">
        <v>30</v>
      </c>
      <c r="C91" s="236"/>
      <c r="D91" s="236"/>
      <c r="E91" s="236"/>
      <c r="F91" s="236"/>
      <c r="G91" s="236"/>
      <c r="H91" s="236"/>
      <c r="I91" s="236"/>
      <c r="J91" s="236"/>
      <c r="K91" s="236"/>
      <c r="L91" s="236"/>
      <c r="M91" s="236"/>
      <c r="N91" s="237"/>
    </row>
    <row r="92" spans="1:14" ht="15" customHeight="1" x14ac:dyDescent="0.25">
      <c r="A92" s="22"/>
      <c r="B92" s="238" t="s">
        <v>16</v>
      </c>
      <c r="C92" s="239"/>
      <c r="D92" s="240"/>
      <c r="E92" s="241" t="s">
        <v>15</v>
      </c>
      <c r="F92" s="242"/>
      <c r="G92" s="33" t="s">
        <v>23</v>
      </c>
      <c r="H92" s="241" t="s">
        <v>38</v>
      </c>
      <c r="I92" s="267"/>
      <c r="J92" s="267"/>
      <c r="K92" s="242"/>
      <c r="L92" s="267" t="s">
        <v>12</v>
      </c>
      <c r="M92" s="267"/>
      <c r="N92" s="242"/>
    </row>
    <row r="93" spans="1:14" s="113" customFormat="1" ht="15" customHeight="1" x14ac:dyDescent="0.25">
      <c r="B93" s="206" t="s">
        <v>297</v>
      </c>
      <c r="C93" s="207"/>
      <c r="D93" s="208"/>
      <c r="E93" s="209" t="s">
        <v>294</v>
      </c>
      <c r="F93" s="209"/>
      <c r="G93" s="100" t="s">
        <v>296</v>
      </c>
      <c r="H93" s="210">
        <v>51321406</v>
      </c>
      <c r="I93" s="211"/>
      <c r="J93" s="211"/>
      <c r="K93" s="212"/>
      <c r="L93" s="211">
        <v>2887500</v>
      </c>
      <c r="M93" s="211"/>
      <c r="N93" s="212"/>
    </row>
    <row r="94" spans="1:14" s="113" customFormat="1" ht="15" customHeight="1" x14ac:dyDescent="0.25">
      <c r="B94" s="206" t="s">
        <v>292</v>
      </c>
      <c r="C94" s="207"/>
      <c r="D94" s="208"/>
      <c r="E94" s="209" t="s">
        <v>295</v>
      </c>
      <c r="F94" s="209"/>
      <c r="G94" s="100" t="s">
        <v>296</v>
      </c>
      <c r="H94" s="210">
        <v>15944593</v>
      </c>
      <c r="I94" s="211"/>
      <c r="J94" s="211"/>
      <c r="K94" s="212"/>
      <c r="L94" s="211">
        <v>1772800</v>
      </c>
      <c r="M94" s="211"/>
      <c r="N94" s="212"/>
    </row>
    <row r="95" spans="1:14" s="113" customFormat="1" ht="15" customHeight="1" x14ac:dyDescent="0.25">
      <c r="B95" s="206" t="s">
        <v>290</v>
      </c>
      <c r="C95" s="207"/>
      <c r="D95" s="208"/>
      <c r="E95" s="209" t="s">
        <v>295</v>
      </c>
      <c r="F95" s="209"/>
      <c r="G95" s="100" t="s">
        <v>296</v>
      </c>
      <c r="H95" s="210">
        <v>3645924</v>
      </c>
      <c r="I95" s="211"/>
      <c r="J95" s="211"/>
      <c r="K95" s="212"/>
      <c r="L95" s="211">
        <v>376100</v>
      </c>
      <c r="M95" s="211"/>
      <c r="N95" s="212"/>
    </row>
    <row r="96" spans="1:14" s="113" customFormat="1" ht="15" customHeight="1" x14ac:dyDescent="0.25">
      <c r="B96" s="206" t="s">
        <v>291</v>
      </c>
      <c r="C96" s="207"/>
      <c r="D96" s="208"/>
      <c r="E96" s="209" t="s">
        <v>295</v>
      </c>
      <c r="F96" s="209"/>
      <c r="G96" s="100" t="s">
        <v>296</v>
      </c>
      <c r="H96" s="210">
        <v>288799</v>
      </c>
      <c r="I96" s="211"/>
      <c r="J96" s="211"/>
      <c r="K96" s="212"/>
      <c r="L96" s="211">
        <v>69400</v>
      </c>
      <c r="M96" s="211"/>
      <c r="N96" s="212"/>
    </row>
    <row r="97" spans="2:15" s="113" customFormat="1" ht="15" customHeight="1" x14ac:dyDescent="0.25">
      <c r="B97" s="206" t="s">
        <v>292</v>
      </c>
      <c r="C97" s="207"/>
      <c r="D97" s="208"/>
      <c r="E97" s="209" t="s">
        <v>295</v>
      </c>
      <c r="F97" s="209"/>
      <c r="G97" s="100" t="s">
        <v>296</v>
      </c>
      <c r="H97" s="210">
        <v>178429</v>
      </c>
      <c r="I97" s="211"/>
      <c r="J97" s="211"/>
      <c r="K97" s="212"/>
      <c r="L97" s="211">
        <v>64700</v>
      </c>
      <c r="M97" s="211"/>
      <c r="N97" s="212"/>
    </row>
    <row r="98" spans="2:15" s="113" customFormat="1" ht="15" customHeight="1" x14ac:dyDescent="0.25">
      <c r="B98" s="206" t="s">
        <v>293</v>
      </c>
      <c r="C98" s="207"/>
      <c r="D98" s="208"/>
      <c r="E98" s="209" t="s">
        <v>295</v>
      </c>
      <c r="F98" s="209"/>
      <c r="G98" s="100" t="s">
        <v>296</v>
      </c>
      <c r="H98" s="210">
        <v>84000</v>
      </c>
      <c r="I98" s="211"/>
      <c r="J98" s="211"/>
      <c r="K98" s="212"/>
      <c r="L98" s="211">
        <v>75500</v>
      </c>
      <c r="M98" s="211"/>
      <c r="N98" s="212"/>
    </row>
    <row r="99" spans="2:15" ht="15" customHeight="1" x14ac:dyDescent="0.25">
      <c r="B99" s="229" t="s">
        <v>14</v>
      </c>
      <c r="C99" s="229"/>
      <c r="D99" s="229"/>
      <c r="E99" s="229"/>
      <c r="F99" s="229"/>
      <c r="G99" s="230"/>
      <c r="H99" s="231">
        <f>SUM(H93:K98)</f>
        <v>71463151</v>
      </c>
      <c r="I99" s="232"/>
      <c r="J99" s="232"/>
      <c r="K99" s="233"/>
      <c r="L99" s="231">
        <f>SUM(L93:N98)</f>
        <v>5246000</v>
      </c>
      <c r="M99" s="232"/>
      <c r="N99" s="233"/>
    </row>
    <row r="100" spans="2:15" ht="0.75" customHeight="1" x14ac:dyDescent="0.25">
      <c r="B100" s="104"/>
      <c r="C100" s="104"/>
      <c r="D100" s="104"/>
      <c r="E100" s="104"/>
      <c r="F100" s="104"/>
      <c r="G100" s="104"/>
      <c r="H100" s="115"/>
      <c r="I100" s="115"/>
      <c r="J100" s="115"/>
      <c r="K100" s="115"/>
      <c r="L100" s="115"/>
      <c r="M100" s="115"/>
      <c r="N100" s="115"/>
    </row>
    <row r="101" spans="2:15" s="127" customFormat="1" ht="6.75" customHeight="1" x14ac:dyDescent="0.25">
      <c r="B101" s="128"/>
      <c r="C101" s="104"/>
      <c r="D101" s="104"/>
      <c r="E101" s="104"/>
      <c r="F101" s="104"/>
      <c r="G101" s="104"/>
      <c r="H101" s="186"/>
      <c r="I101" s="186"/>
      <c r="J101" s="186"/>
      <c r="K101" s="186"/>
      <c r="L101" s="186"/>
      <c r="M101" s="186"/>
      <c r="N101" s="186"/>
    </row>
    <row r="102" spans="2:15" ht="14.25" customHeight="1" x14ac:dyDescent="0.25">
      <c r="B102" s="8" t="s">
        <v>29</v>
      </c>
      <c r="F102" s="5"/>
      <c r="G102" s="1"/>
      <c r="H102" s="1"/>
      <c r="I102" s="1"/>
      <c r="J102" s="1"/>
      <c r="K102" s="118"/>
      <c r="L102" s="118"/>
      <c r="M102" s="118"/>
      <c r="N102" s="118"/>
      <c r="O102" s="1"/>
    </row>
    <row r="103" spans="2:15" ht="15" customHeight="1" x14ac:dyDescent="0.25">
      <c r="B103" s="105" t="s">
        <v>269</v>
      </c>
      <c r="C103" s="106"/>
      <c r="D103" s="106" t="s">
        <v>270</v>
      </c>
      <c r="E103" s="106" t="s">
        <v>271</v>
      </c>
      <c r="F103" s="107"/>
      <c r="G103" s="1"/>
      <c r="H103" s="1"/>
      <c r="I103" s="1"/>
      <c r="J103" s="1"/>
      <c r="K103" s="217">
        <v>165000000</v>
      </c>
      <c r="L103" s="217"/>
      <c r="M103" s="217"/>
      <c r="N103" s="217"/>
      <c r="O103" s="1"/>
    </row>
    <row r="104" spans="2:15" ht="15" customHeight="1" x14ac:dyDescent="0.25">
      <c r="B104" s="106" t="s">
        <v>2</v>
      </c>
      <c r="C104" s="106"/>
      <c r="D104" s="106"/>
      <c r="E104" s="106"/>
      <c r="F104" s="123"/>
      <c r="G104" s="106"/>
      <c r="H104" s="106"/>
      <c r="I104" s="106"/>
      <c r="J104" s="106"/>
      <c r="K104" s="316">
        <v>20</v>
      </c>
      <c r="L104" s="316"/>
      <c r="M104" s="316"/>
      <c r="N104" s="122" t="s">
        <v>1</v>
      </c>
      <c r="O104" s="1"/>
    </row>
    <row r="105" spans="2:15" ht="15" customHeight="1" x14ac:dyDescent="0.25">
      <c r="B105" s="124" t="s">
        <v>10</v>
      </c>
      <c r="C105" s="106"/>
      <c r="D105" s="106"/>
      <c r="E105" s="106"/>
      <c r="F105" s="107"/>
      <c r="G105" s="1"/>
      <c r="H105" s="1"/>
      <c r="I105" s="1"/>
      <c r="J105" s="1"/>
      <c r="K105" s="221">
        <f>K103*80%</f>
        <v>132000000</v>
      </c>
      <c r="L105" s="221"/>
      <c r="M105" s="221"/>
      <c r="N105" s="221"/>
      <c r="O105" s="1"/>
    </row>
    <row r="106" spans="2:15" ht="15" customHeight="1" x14ac:dyDescent="0.25">
      <c r="B106" s="125" t="s">
        <v>240</v>
      </c>
      <c r="C106" s="106"/>
      <c r="D106" s="106"/>
      <c r="E106" s="106"/>
      <c r="F106" s="106"/>
      <c r="G106" s="106"/>
      <c r="H106" s="106"/>
      <c r="I106" s="106"/>
      <c r="J106" s="106"/>
      <c r="K106" s="234">
        <f>K103*K104/100</f>
        <v>33000000</v>
      </c>
      <c r="L106" s="234"/>
      <c r="M106" s="234"/>
      <c r="N106" s="234"/>
    </row>
    <row r="107" spans="2:15" ht="2.1" customHeight="1" x14ac:dyDescent="0.25">
      <c r="B107" s="180"/>
      <c r="C107" s="181"/>
      <c r="D107" s="181"/>
      <c r="E107" s="181"/>
      <c r="F107" s="181"/>
      <c r="G107" s="181"/>
      <c r="H107" s="181"/>
      <c r="I107" s="181"/>
      <c r="J107" s="181"/>
      <c r="K107" s="99"/>
      <c r="L107" s="99"/>
      <c r="M107" s="99"/>
      <c r="N107" s="99"/>
    </row>
    <row r="108" spans="2:15" ht="12" customHeight="1" x14ac:dyDescent="0.25">
      <c r="B108" s="8" t="s">
        <v>31</v>
      </c>
      <c r="K108" s="327">
        <f>K106</f>
        <v>33000000</v>
      </c>
      <c r="L108" s="327"/>
      <c r="M108" s="327"/>
      <c r="N108" s="327"/>
    </row>
    <row r="109" spans="2:15" ht="3" customHeight="1" x14ac:dyDescent="0.25">
      <c r="B109" s="8"/>
      <c r="K109" s="114"/>
      <c r="L109" s="114"/>
      <c r="M109" s="114"/>
      <c r="N109" s="114"/>
    </row>
    <row r="110" spans="2:15" ht="10.5" customHeight="1" x14ac:dyDescent="0.25">
      <c r="B110" s="8" t="s">
        <v>24</v>
      </c>
      <c r="K110" s="114"/>
      <c r="L110" s="114"/>
      <c r="M110" s="114"/>
      <c r="N110" s="114"/>
    </row>
    <row r="111" spans="2:15" ht="15" customHeight="1" x14ac:dyDescent="0.25">
      <c r="B111" s="7" t="s">
        <v>249</v>
      </c>
      <c r="C111" s="7"/>
      <c r="D111" s="7"/>
      <c r="E111" s="7"/>
      <c r="K111" s="217">
        <v>10000000</v>
      </c>
      <c r="L111" s="217"/>
      <c r="M111" s="217"/>
      <c r="N111" s="217"/>
    </row>
    <row r="112" spans="2:15" ht="3" customHeight="1" x14ac:dyDescent="0.25">
      <c r="C112" s="7"/>
      <c r="D112" s="7"/>
      <c r="E112" s="7"/>
      <c r="K112" s="217"/>
      <c r="L112" s="217"/>
      <c r="M112" s="217"/>
      <c r="N112" s="217"/>
    </row>
    <row r="113" spans="2:14" ht="1.5" customHeight="1" x14ac:dyDescent="0.25">
      <c r="B113" s="31"/>
      <c r="C113" s="32"/>
      <c r="D113" s="32"/>
      <c r="E113" s="32"/>
      <c r="F113" s="31"/>
      <c r="G113" s="31"/>
      <c r="H113" s="31"/>
      <c r="I113" s="31"/>
      <c r="J113" s="31"/>
      <c r="K113" s="27"/>
      <c r="L113" s="27"/>
      <c r="M113" s="27"/>
      <c r="N113" s="27"/>
    </row>
    <row r="114" spans="2:14" ht="10.5" customHeight="1" x14ac:dyDescent="0.25">
      <c r="B114" s="8" t="s">
        <v>28</v>
      </c>
      <c r="C114" s="19"/>
      <c r="D114" s="19"/>
      <c r="E114" s="19"/>
      <c r="F114" s="5"/>
      <c r="K114" s="317">
        <f>K111</f>
        <v>10000000</v>
      </c>
      <c r="L114" s="317"/>
      <c r="M114" s="317"/>
      <c r="N114" s="317"/>
    </row>
    <row r="115" spans="2:14" ht="2.25" customHeight="1" x14ac:dyDescent="0.25">
      <c r="B115" s="8"/>
      <c r="C115" s="19"/>
      <c r="D115" s="19"/>
      <c r="E115" s="19"/>
      <c r="F115" s="5"/>
      <c r="K115" s="28"/>
      <c r="L115" s="28"/>
      <c r="M115" s="28"/>
      <c r="N115" s="28"/>
    </row>
    <row r="116" spans="2:14" ht="15" customHeight="1" x14ac:dyDescent="0.25">
      <c r="B116" s="4" t="s">
        <v>238</v>
      </c>
      <c r="C116" s="7"/>
      <c r="D116" s="7"/>
      <c r="E116" s="7"/>
      <c r="K116" s="217">
        <v>5000000</v>
      </c>
      <c r="L116" s="217"/>
      <c r="M116" s="217"/>
      <c r="N116" s="217"/>
    </row>
    <row r="117" spans="2:14" ht="2.25" customHeight="1" x14ac:dyDescent="0.25">
      <c r="B117" s="31"/>
      <c r="C117" s="32"/>
      <c r="D117" s="32"/>
      <c r="E117" s="32"/>
      <c r="F117" s="31"/>
      <c r="G117" s="31"/>
      <c r="H117" s="31"/>
      <c r="I117" s="31"/>
      <c r="J117" s="31"/>
      <c r="K117" s="27"/>
      <c r="L117" s="27"/>
      <c r="M117" s="27"/>
      <c r="N117" s="27"/>
    </row>
    <row r="118" spans="2:14" ht="15" customHeight="1" x14ac:dyDescent="0.25">
      <c r="B118" s="34" t="s">
        <v>17</v>
      </c>
      <c r="C118" s="35"/>
      <c r="D118" s="35"/>
      <c r="E118" s="35"/>
      <c r="F118" s="35"/>
      <c r="G118" s="35"/>
      <c r="H118" s="35"/>
      <c r="I118" s="35"/>
      <c r="J118" s="35"/>
      <c r="K118" s="319">
        <f>K108-K114-K116</f>
        <v>18000000</v>
      </c>
      <c r="L118" s="319"/>
      <c r="M118" s="319"/>
      <c r="N118" s="320"/>
    </row>
    <row r="119" spans="2:14" ht="11.25" customHeight="1" x14ac:dyDescent="0.25">
      <c r="B119" s="7"/>
      <c r="C119" s="7"/>
      <c r="D119" s="7"/>
      <c r="E119" s="7"/>
      <c r="J119" s="20"/>
      <c r="K119" s="114"/>
      <c r="L119" s="114"/>
      <c r="M119" s="114"/>
      <c r="N119" s="114"/>
    </row>
    <row r="120" spans="2:14" customFormat="1" ht="12.75" customHeight="1" x14ac:dyDescent="0.25">
      <c r="B120" s="321" t="s">
        <v>25</v>
      </c>
      <c r="C120" s="322"/>
      <c r="D120" s="322"/>
      <c r="E120" s="322"/>
      <c r="F120" s="322"/>
      <c r="G120" s="322"/>
      <c r="H120" s="322"/>
      <c r="I120" s="322"/>
      <c r="J120" s="322"/>
      <c r="K120" s="322"/>
      <c r="L120" s="322"/>
      <c r="M120" s="322"/>
      <c r="N120" s="323"/>
    </row>
    <row r="121" spans="2:14" customFormat="1" ht="15" customHeight="1" x14ac:dyDescent="0.25">
      <c r="B121" s="21"/>
      <c r="C121" s="29" t="s">
        <v>26</v>
      </c>
      <c r="D121" s="4"/>
      <c r="E121" s="4"/>
      <c r="F121" s="4"/>
      <c r="G121" s="4"/>
      <c r="H121" s="4"/>
      <c r="I121" s="4"/>
      <c r="J121" s="4"/>
      <c r="K121" s="1"/>
      <c r="L121" s="1"/>
      <c r="M121" s="1"/>
      <c r="N121" s="6"/>
    </row>
    <row r="122" spans="2:14" customFormat="1" ht="15" customHeight="1" x14ac:dyDescent="0.25">
      <c r="B122" s="21"/>
      <c r="C122" s="324">
        <f>K118</f>
        <v>18000000</v>
      </c>
      <c r="D122" s="325"/>
      <c r="E122" s="325"/>
      <c r="F122" s="325"/>
      <c r="G122" s="227" t="s">
        <v>6</v>
      </c>
      <c r="H122" s="227">
        <v>1</v>
      </c>
      <c r="I122" s="222">
        <f>C122/C123*H122</f>
        <v>1.7461318329533879</v>
      </c>
      <c r="J122" s="223"/>
      <c r="K122" s="1"/>
      <c r="L122" s="1"/>
      <c r="M122" s="1"/>
      <c r="N122" s="6"/>
    </row>
    <row r="123" spans="2:14" customFormat="1" ht="15" customHeight="1" x14ac:dyDescent="0.25">
      <c r="B123" s="21"/>
      <c r="C123" s="218">
        <f>L99+K127</f>
        <v>10308500</v>
      </c>
      <c r="D123" s="219"/>
      <c r="E123" s="219"/>
      <c r="F123" s="219"/>
      <c r="G123" s="227"/>
      <c r="H123" s="227"/>
      <c r="I123" s="224"/>
      <c r="J123" s="225"/>
      <c r="K123" s="1"/>
      <c r="L123" s="1"/>
      <c r="M123" s="1"/>
      <c r="N123" s="6"/>
    </row>
    <row r="124" spans="2:14" ht="15" customHeight="1" x14ac:dyDescent="0.25">
      <c r="B124" s="23"/>
      <c r="C124" s="30" t="s">
        <v>27</v>
      </c>
      <c r="D124" s="10"/>
      <c r="E124" s="10"/>
      <c r="F124" s="10"/>
      <c r="G124" s="10"/>
      <c r="H124" s="10"/>
      <c r="I124" s="10"/>
      <c r="J124" s="10"/>
      <c r="K124" s="16"/>
      <c r="L124" s="16"/>
      <c r="M124" s="16"/>
      <c r="N124" s="17"/>
    </row>
    <row r="125" spans="2:14" ht="10.5" customHeight="1" x14ac:dyDescent="0.25">
      <c r="B125" s="7"/>
      <c r="C125" s="7"/>
      <c r="D125" s="7"/>
      <c r="E125" s="7"/>
      <c r="J125" s="20"/>
      <c r="K125" s="114"/>
      <c r="L125" s="114"/>
      <c r="M125" s="114"/>
      <c r="N125" s="114"/>
    </row>
    <row r="126" spans="2:14" ht="12" customHeight="1" thickBot="1" x14ac:dyDescent="0.3">
      <c r="B126" s="9" t="s">
        <v>91</v>
      </c>
      <c r="C126" s="8"/>
      <c r="D126" s="8"/>
      <c r="E126" s="8"/>
      <c r="F126" s="8"/>
      <c r="G126" s="8"/>
      <c r="H126" s="8"/>
      <c r="I126" s="8"/>
      <c r="J126" s="216" t="s">
        <v>5</v>
      </c>
      <c r="K126" s="216"/>
      <c r="L126" s="216"/>
      <c r="M126" s="216"/>
      <c r="N126" s="216"/>
    </row>
    <row r="127" spans="2:14" ht="16.5" thickBot="1" x14ac:dyDescent="0.3">
      <c r="B127" s="8" t="s">
        <v>11</v>
      </c>
      <c r="C127" s="1"/>
      <c r="D127" s="1"/>
      <c r="E127" s="220">
        <v>54000000</v>
      </c>
      <c r="F127" s="220"/>
      <c r="G127" s="220"/>
      <c r="H127" s="1"/>
      <c r="I127" s="8"/>
      <c r="J127" s="371" t="s">
        <v>20</v>
      </c>
      <c r="K127" s="372">
        <f>(((((E128*(E129/12))*E127)/100)+E127)/E129)</f>
        <v>5062500</v>
      </c>
      <c r="L127" s="372"/>
      <c r="M127" s="372"/>
      <c r="N127" s="373"/>
    </row>
    <row r="128" spans="2:14" ht="18.75" x14ac:dyDescent="0.25">
      <c r="B128" s="8" t="s">
        <v>0</v>
      </c>
      <c r="C128" s="114"/>
      <c r="D128" s="114"/>
      <c r="E128" s="369">
        <v>12.5</v>
      </c>
      <c r="F128" s="202">
        <v>12.5</v>
      </c>
      <c r="G128" s="196">
        <v>12.5</v>
      </c>
      <c r="H128" s="197">
        <v>0</v>
      </c>
      <c r="I128" s="11" t="s">
        <v>1</v>
      </c>
      <c r="J128" s="201" t="s">
        <v>18</v>
      </c>
      <c r="K128" s="226">
        <f>(((((F128*(F129/12))*E127)/100)+E127)/F129)</f>
        <v>2812500</v>
      </c>
      <c r="L128" s="226"/>
      <c r="M128" s="226"/>
      <c r="N128" s="226"/>
    </row>
    <row r="129" spans="2:15" ht="15" customHeight="1" thickBot="1" x14ac:dyDescent="0.3">
      <c r="B129" s="8" t="s">
        <v>4</v>
      </c>
      <c r="C129" s="114"/>
      <c r="D129" s="114"/>
      <c r="E129" s="370">
        <v>12</v>
      </c>
      <c r="F129" s="203">
        <v>24</v>
      </c>
      <c r="G129" s="191">
        <v>36</v>
      </c>
      <c r="H129" s="187">
        <v>48</v>
      </c>
      <c r="I129" s="25"/>
      <c r="J129" s="192" t="s">
        <v>19</v>
      </c>
      <c r="K129" s="326">
        <f>(((((G128*(G129/12))*E127)/100)+E127)/G129)</f>
        <v>2062500</v>
      </c>
      <c r="L129" s="326"/>
      <c r="M129" s="326"/>
      <c r="N129" s="326"/>
    </row>
    <row r="130" spans="2:15" ht="15" customHeight="1" x14ac:dyDescent="0.25">
      <c r="B130" s="8"/>
      <c r="C130" s="114"/>
      <c r="D130" s="114"/>
      <c r="E130" s="129"/>
      <c r="F130" s="12"/>
      <c r="G130" s="12"/>
      <c r="H130" s="8"/>
      <c r="I130" s="8"/>
      <c r="J130" s="188" t="s">
        <v>108</v>
      </c>
      <c r="K130" s="318">
        <f>(((((H128*(H129/12))*E127)/100)+E127)/H129)</f>
        <v>1125000</v>
      </c>
      <c r="L130" s="318"/>
      <c r="M130" s="318"/>
      <c r="N130" s="318"/>
    </row>
    <row r="131" spans="2:15" ht="7.5" customHeight="1" x14ac:dyDescent="0.25">
      <c r="B131" s="8"/>
      <c r="C131" s="114"/>
      <c r="D131" s="114"/>
      <c r="E131" s="12"/>
      <c r="F131" s="12"/>
      <c r="G131" s="12"/>
      <c r="H131" s="8"/>
      <c r="I131" s="8"/>
      <c r="J131" s="93"/>
      <c r="K131" s="94"/>
      <c r="L131" s="94"/>
      <c r="M131" s="94"/>
      <c r="N131" s="94"/>
    </row>
    <row r="132" spans="2:15" x14ac:dyDescent="0.25">
      <c r="B132" s="8" t="s">
        <v>241</v>
      </c>
      <c r="C132" s="185"/>
      <c r="D132" s="185"/>
      <c r="E132" s="217">
        <v>95000000</v>
      </c>
      <c r="F132" s="217"/>
      <c r="G132" s="217"/>
      <c r="H132" s="8"/>
      <c r="I132" s="8"/>
      <c r="J132" s="328" t="s">
        <v>236</v>
      </c>
      <c r="K132" s="328"/>
      <c r="L132" s="328"/>
      <c r="M132" s="328"/>
      <c r="N132" s="328"/>
    </row>
    <row r="133" spans="2:15" x14ac:dyDescent="0.25">
      <c r="B133" s="8" t="s">
        <v>242</v>
      </c>
      <c r="C133" s="185"/>
      <c r="D133" s="185"/>
      <c r="E133" s="228">
        <v>75</v>
      </c>
      <c r="F133" s="228"/>
      <c r="G133" s="189" t="s">
        <v>1</v>
      </c>
      <c r="H133" s="8"/>
      <c r="I133" s="8"/>
      <c r="J133" s="328"/>
      <c r="K133" s="328"/>
      <c r="L133" s="328"/>
      <c r="M133" s="328"/>
      <c r="N133" s="328"/>
    </row>
    <row r="134" spans="2:15" ht="15" customHeight="1" x14ac:dyDescent="0.25">
      <c r="B134" s="8" t="s">
        <v>243</v>
      </c>
      <c r="C134" s="185"/>
      <c r="D134" s="185"/>
      <c r="E134" s="217">
        <f>E132*E133/100</f>
        <v>71250000</v>
      </c>
      <c r="F134" s="217"/>
      <c r="G134" s="217"/>
      <c r="H134" s="8"/>
      <c r="I134" s="8"/>
      <c r="J134" s="328"/>
      <c r="K134" s="328"/>
      <c r="L134" s="328"/>
      <c r="M134" s="328"/>
      <c r="N134" s="328"/>
    </row>
    <row r="135" spans="2:15" ht="10.5" customHeight="1" x14ac:dyDescent="0.25">
      <c r="B135" s="8"/>
      <c r="C135" s="183"/>
      <c r="D135" s="183"/>
      <c r="E135" s="216"/>
      <c r="F135" s="216"/>
      <c r="G135" s="216"/>
      <c r="H135" s="8"/>
      <c r="I135" s="8"/>
      <c r="J135" s="184"/>
      <c r="K135" s="184"/>
      <c r="L135" s="184"/>
      <c r="M135" s="184"/>
      <c r="N135" s="184"/>
    </row>
    <row r="136" spans="2:15" ht="12" customHeight="1" thickBot="1" x14ac:dyDescent="0.3">
      <c r="B136" s="98" t="s">
        <v>33</v>
      </c>
      <c r="C136" s="7"/>
      <c r="D136" s="5"/>
      <c r="E136" s="7"/>
      <c r="G136" s="114"/>
      <c r="H136" s="8"/>
      <c r="I136" s="8"/>
      <c r="J136" s="8"/>
      <c r="K136" s="114"/>
      <c r="L136" s="114"/>
      <c r="M136" s="114"/>
      <c r="N136" s="114"/>
    </row>
    <row r="137" spans="2:15" ht="15.75" customHeight="1" thickBot="1" x14ac:dyDescent="0.3">
      <c r="B137" s="109" t="s">
        <v>32</v>
      </c>
      <c r="C137" s="110"/>
      <c r="D137" s="37"/>
      <c r="E137" s="110"/>
      <c r="F137" s="110"/>
      <c r="G137" s="213" t="s">
        <v>251</v>
      </c>
      <c r="H137" s="214"/>
      <c r="I137" s="214"/>
      <c r="J137" s="214"/>
      <c r="K137" s="214"/>
      <c r="L137" s="214"/>
      <c r="M137" s="214"/>
      <c r="N137" s="214"/>
      <c r="O137" s="215"/>
    </row>
    <row r="138" spans="2:15" ht="15.75" customHeight="1" thickBot="1" x14ac:dyDescent="0.3">
      <c r="B138" s="111" t="s">
        <v>34</v>
      </c>
      <c r="C138" s="108"/>
      <c r="D138" s="112"/>
      <c r="E138" s="108"/>
      <c r="F138" s="106"/>
      <c r="G138" s="213" t="s">
        <v>261</v>
      </c>
      <c r="H138" s="214"/>
      <c r="I138" s="214"/>
      <c r="J138" s="214"/>
      <c r="K138" s="214"/>
      <c r="L138" s="214"/>
      <c r="M138" s="214"/>
      <c r="N138" s="214"/>
      <c r="O138" s="215"/>
    </row>
    <row r="139" spans="2:15" ht="15.75" customHeight="1" thickBot="1" x14ac:dyDescent="0.3">
      <c r="B139" s="111" t="s">
        <v>36</v>
      </c>
      <c r="C139" s="108"/>
      <c r="D139" s="112"/>
      <c r="E139" s="108"/>
      <c r="F139" s="106"/>
      <c r="G139" s="198" t="s">
        <v>262</v>
      </c>
      <c r="H139" s="199"/>
      <c r="I139" s="199"/>
      <c r="J139" s="199"/>
      <c r="K139" s="199"/>
      <c r="L139" s="199"/>
      <c r="M139" s="199"/>
      <c r="N139" s="199"/>
      <c r="O139" s="200"/>
    </row>
    <row r="140" spans="2:15" ht="15.75" customHeight="1" thickBot="1" x14ac:dyDescent="0.3">
      <c r="B140" s="111" t="s">
        <v>35</v>
      </c>
      <c r="C140" s="108"/>
      <c r="D140" s="112"/>
      <c r="E140" s="108"/>
      <c r="F140" s="106"/>
      <c r="G140" s="213">
        <v>2018</v>
      </c>
      <c r="H140" s="214"/>
      <c r="I140" s="214"/>
      <c r="J140" s="214"/>
      <c r="K140" s="214"/>
      <c r="L140" s="214"/>
      <c r="M140" s="214"/>
      <c r="N140" s="214"/>
      <c r="O140" s="215"/>
    </row>
    <row r="141" spans="2:15" ht="15.75" customHeight="1" thickBot="1" x14ac:dyDescent="0.3">
      <c r="B141" s="111" t="s">
        <v>244</v>
      </c>
      <c r="C141" s="108"/>
      <c r="D141" s="112"/>
      <c r="E141" s="108"/>
      <c r="F141" s="106"/>
      <c r="G141" s="213" t="s">
        <v>263</v>
      </c>
      <c r="H141" s="214"/>
      <c r="I141" s="214"/>
      <c r="J141" s="214"/>
      <c r="K141" s="214"/>
      <c r="L141" s="214"/>
      <c r="M141" s="214"/>
      <c r="N141" s="214"/>
      <c r="O141" s="215"/>
    </row>
    <row r="142" spans="2:15" ht="15.75" customHeight="1" thickBot="1" x14ac:dyDescent="0.3">
      <c r="B142" s="111" t="s">
        <v>245</v>
      </c>
      <c r="C142" s="108"/>
      <c r="D142" s="112"/>
      <c r="E142" s="108"/>
      <c r="F142" s="106"/>
      <c r="G142" s="213" t="s">
        <v>264</v>
      </c>
      <c r="H142" s="214"/>
      <c r="I142" s="214"/>
      <c r="J142" s="214"/>
      <c r="K142" s="214"/>
      <c r="L142" s="214"/>
      <c r="M142" s="214"/>
      <c r="N142" s="214"/>
      <c r="O142" s="215"/>
    </row>
    <row r="143" spans="2:15" ht="15.75" customHeight="1" thickBot="1" x14ac:dyDescent="0.3">
      <c r="B143" s="38" t="s">
        <v>246</v>
      </c>
      <c r="C143" s="108"/>
      <c r="D143" s="112"/>
      <c r="E143" s="108"/>
      <c r="F143" s="106"/>
      <c r="G143" s="213" t="s">
        <v>265</v>
      </c>
      <c r="H143" s="214"/>
      <c r="I143" s="214"/>
      <c r="J143" s="214"/>
      <c r="K143" s="214"/>
      <c r="L143" s="214"/>
      <c r="M143" s="214"/>
      <c r="N143" s="214"/>
      <c r="O143" s="215"/>
    </row>
    <row r="144" spans="2:15" ht="15.75" customHeight="1" thickBot="1" x14ac:dyDescent="0.3">
      <c r="B144" s="111" t="s">
        <v>37</v>
      </c>
      <c r="C144" s="108"/>
      <c r="D144" s="112"/>
      <c r="E144" s="108"/>
      <c r="F144" s="106"/>
      <c r="G144" s="213" t="s">
        <v>111</v>
      </c>
      <c r="H144" s="214"/>
      <c r="I144" s="214"/>
      <c r="J144" s="214"/>
      <c r="K144" s="214"/>
      <c r="L144" s="214"/>
      <c r="M144" s="214"/>
      <c r="N144" s="214"/>
      <c r="O144" s="215"/>
    </row>
    <row r="145" spans="2:15" ht="15.75" customHeight="1" thickBot="1" x14ac:dyDescent="0.3">
      <c r="B145" s="38" t="s">
        <v>100</v>
      </c>
      <c r="C145" s="7"/>
      <c r="D145" s="5"/>
      <c r="E145" s="7"/>
      <c r="G145" s="308">
        <f>E132</f>
        <v>95000000</v>
      </c>
      <c r="H145" s="309"/>
      <c r="I145" s="309"/>
      <c r="J145" s="309"/>
      <c r="K145" s="309"/>
      <c r="L145" s="309"/>
      <c r="M145" s="309"/>
      <c r="N145" s="309"/>
      <c r="O145" s="310"/>
    </row>
    <row r="146" spans="2:15" ht="15.75" customHeight="1" thickBot="1" x14ac:dyDescent="0.3">
      <c r="B146" s="38" t="s">
        <v>248</v>
      </c>
      <c r="C146" s="7"/>
      <c r="D146" s="5"/>
      <c r="E146" s="7"/>
      <c r="G146" s="194" t="s">
        <v>250</v>
      </c>
      <c r="H146" s="314" t="s">
        <v>1</v>
      </c>
      <c r="I146" s="314"/>
      <c r="J146" s="314"/>
      <c r="K146" s="314"/>
      <c r="L146" s="314"/>
      <c r="M146" s="314"/>
      <c r="N146" s="314"/>
      <c r="O146" s="315"/>
    </row>
    <row r="147" spans="2:15" ht="15.75" customHeight="1" thickBot="1" x14ac:dyDescent="0.3">
      <c r="B147" s="39" t="s">
        <v>109</v>
      </c>
      <c r="C147" s="40"/>
      <c r="D147" s="41"/>
      <c r="E147" s="40"/>
      <c r="F147" s="42"/>
      <c r="G147" s="308">
        <f>E134</f>
        <v>71250000</v>
      </c>
      <c r="H147" s="309"/>
      <c r="I147" s="309"/>
      <c r="J147" s="309"/>
      <c r="K147" s="309"/>
      <c r="L147" s="309"/>
      <c r="M147" s="309"/>
      <c r="N147" s="309"/>
      <c r="O147" s="310"/>
    </row>
    <row r="148" spans="2:15" ht="12.75" customHeight="1" thickBot="1" x14ac:dyDescent="0.3">
      <c r="B148" s="305" t="s">
        <v>247</v>
      </c>
      <c r="C148" s="306"/>
      <c r="D148" s="306"/>
      <c r="E148" s="306"/>
      <c r="F148" s="306"/>
      <c r="G148" s="306"/>
      <c r="H148" s="306"/>
      <c r="I148" s="306"/>
      <c r="J148" s="306"/>
      <c r="K148" s="306"/>
      <c r="L148" s="306"/>
      <c r="M148" s="306"/>
      <c r="N148" s="306"/>
      <c r="O148" s="307"/>
    </row>
    <row r="149" spans="2:15" ht="12.75" customHeight="1" x14ac:dyDescent="0.25">
      <c r="B149" s="374"/>
      <c r="C149" s="374"/>
      <c r="D149" s="374"/>
      <c r="E149" s="374"/>
      <c r="F149" s="374"/>
      <c r="G149" s="374"/>
      <c r="H149" s="374"/>
      <c r="I149" s="374"/>
      <c r="J149" s="374"/>
      <c r="K149" s="374"/>
      <c r="L149" s="374"/>
      <c r="M149" s="374"/>
      <c r="N149" s="374"/>
      <c r="O149" s="374"/>
    </row>
    <row r="150" spans="2:15" ht="6" customHeight="1" x14ac:dyDescent="0.25">
      <c r="B150" s="8"/>
      <c r="C150" s="126"/>
      <c r="D150" s="126"/>
      <c r="E150" s="126"/>
      <c r="F150" s="126"/>
      <c r="G150" s="126"/>
      <c r="H150" s="8"/>
      <c r="I150" s="8"/>
      <c r="J150" s="101"/>
      <c r="K150" s="101"/>
      <c r="L150" s="101"/>
      <c r="M150" s="101"/>
      <c r="N150" s="101"/>
    </row>
    <row r="151" spans="2:15" ht="12.75" customHeight="1" x14ac:dyDescent="0.25">
      <c r="B151" s="120"/>
      <c r="C151" s="121"/>
      <c r="D151" s="304" t="s">
        <v>115</v>
      </c>
      <c r="E151" s="304"/>
      <c r="F151" s="304"/>
      <c r="G151" s="304"/>
      <c r="H151" s="304"/>
      <c r="I151" s="304"/>
      <c r="J151" s="304"/>
      <c r="K151" s="304"/>
      <c r="L151" s="304"/>
      <c r="M151" s="121"/>
      <c r="N151" s="121"/>
    </row>
    <row r="152" spans="2:15" ht="14.25" customHeight="1" x14ac:dyDescent="0.25">
      <c r="B152" s="193" t="s">
        <v>13</v>
      </c>
      <c r="C152" s="193"/>
      <c r="D152" s="193"/>
      <c r="E152" s="193"/>
      <c r="F152" s="193"/>
      <c r="G152" s="193"/>
      <c r="H152" s="193"/>
      <c r="I152" s="193"/>
      <c r="J152" s="193"/>
      <c r="K152" s="290">
        <f>K118-L99-K127</f>
        <v>7691500</v>
      </c>
      <c r="L152" s="290"/>
      <c r="M152" s="290"/>
      <c r="N152" s="290"/>
    </row>
    <row r="153" spans="2:15" ht="14.25" customHeight="1" x14ac:dyDescent="0.25">
      <c r="B153" s="95" t="s">
        <v>21</v>
      </c>
      <c r="C153" s="95"/>
      <c r="D153" s="95"/>
      <c r="E153" s="95"/>
      <c r="F153" s="95"/>
      <c r="G153" s="95"/>
      <c r="H153" s="95"/>
      <c r="I153" s="95"/>
      <c r="J153" s="95"/>
      <c r="K153" s="291">
        <f>K118-L99-K128</f>
        <v>9941500</v>
      </c>
      <c r="L153" s="291"/>
      <c r="M153" s="291"/>
      <c r="N153" s="291"/>
    </row>
    <row r="154" spans="2:15" ht="14.25" customHeight="1" x14ac:dyDescent="0.25">
      <c r="B154" s="103" t="s">
        <v>22</v>
      </c>
      <c r="C154" s="103"/>
      <c r="D154" s="103"/>
      <c r="E154" s="103"/>
      <c r="F154" s="103"/>
      <c r="G154" s="103"/>
      <c r="H154" s="103"/>
      <c r="I154" s="103"/>
      <c r="J154" s="103"/>
      <c r="K154" s="302">
        <f>K118-L99-K129</f>
        <v>10691500</v>
      </c>
      <c r="L154" s="302"/>
      <c r="M154" s="302"/>
      <c r="N154" s="302"/>
    </row>
    <row r="155" spans="2:15" ht="14.25" customHeight="1" x14ac:dyDescent="0.25">
      <c r="B155" s="102" t="s">
        <v>110</v>
      </c>
      <c r="C155" s="102"/>
      <c r="D155" s="102"/>
      <c r="E155" s="102"/>
      <c r="F155" s="102"/>
      <c r="G155" s="102"/>
      <c r="H155" s="102"/>
      <c r="I155" s="102"/>
      <c r="J155" s="102"/>
      <c r="K155" s="303">
        <f>K118-L99-K130</f>
        <v>11629000</v>
      </c>
      <c r="L155" s="303"/>
      <c r="M155" s="303"/>
      <c r="N155" s="303"/>
    </row>
    <row r="156" spans="2:15" ht="3" customHeight="1" x14ac:dyDescent="0.25">
      <c r="B156" s="102"/>
      <c r="C156" s="102"/>
      <c r="D156" s="102"/>
      <c r="E156" s="102"/>
      <c r="F156" s="102"/>
      <c r="G156" s="102"/>
      <c r="H156" s="102"/>
      <c r="I156" s="102"/>
      <c r="J156" s="102"/>
      <c r="K156" s="190"/>
      <c r="L156" s="190"/>
      <c r="M156" s="190"/>
      <c r="N156" s="190"/>
    </row>
    <row r="157" spans="2:15" ht="15" customHeight="1" x14ac:dyDescent="0.25">
      <c r="B157" s="90" t="s">
        <v>272</v>
      </c>
      <c r="C157" s="90"/>
      <c r="D157" s="90"/>
      <c r="E157" s="91"/>
      <c r="G157" s="75"/>
      <c r="H157" s="75"/>
      <c r="I157" s="75"/>
      <c r="J157" s="75"/>
      <c r="K157" s="8"/>
      <c r="L157" s="8"/>
      <c r="M157" s="8"/>
      <c r="N157" s="8"/>
    </row>
    <row r="158" spans="2:15" ht="15" customHeight="1" x14ac:dyDescent="0.25">
      <c r="B158" s="348" t="s">
        <v>273</v>
      </c>
      <c r="C158" s="349"/>
      <c r="D158" s="349"/>
      <c r="E158" s="349"/>
      <c r="F158" s="349"/>
      <c r="G158" s="349"/>
      <c r="H158" s="349"/>
      <c r="I158" s="349"/>
      <c r="J158" s="349"/>
      <c r="K158" s="349"/>
      <c r="L158" s="349"/>
      <c r="M158" s="349"/>
      <c r="N158" s="350"/>
    </row>
    <row r="159" spans="2:15" ht="15" customHeight="1" x14ac:dyDescent="0.25">
      <c r="B159" s="351" t="s">
        <v>277</v>
      </c>
      <c r="C159" s="352"/>
      <c r="D159" s="352"/>
      <c r="E159" s="352"/>
      <c r="F159" s="352"/>
      <c r="G159" s="352"/>
      <c r="H159" s="352"/>
      <c r="I159" s="352"/>
      <c r="J159" s="352"/>
      <c r="K159" s="352"/>
      <c r="L159" s="352"/>
      <c r="M159" s="352"/>
      <c r="N159" s="353"/>
    </row>
    <row r="160" spans="2:15" ht="15" customHeight="1" x14ac:dyDescent="0.25">
      <c r="B160" s="351" t="s">
        <v>274</v>
      </c>
      <c r="C160" s="352"/>
      <c r="D160" s="352"/>
      <c r="E160" s="352"/>
      <c r="F160" s="352"/>
      <c r="G160" s="352"/>
      <c r="H160" s="352"/>
      <c r="I160" s="352"/>
      <c r="J160" s="352"/>
      <c r="K160" s="352"/>
      <c r="L160" s="352"/>
      <c r="M160" s="352"/>
      <c r="N160" s="353"/>
    </row>
    <row r="161" spans="2:24" ht="15" customHeight="1" x14ac:dyDescent="0.25">
      <c r="B161" s="351" t="s">
        <v>275</v>
      </c>
      <c r="C161" s="352"/>
      <c r="D161" s="352"/>
      <c r="E161" s="352"/>
      <c r="F161" s="352"/>
      <c r="G161" s="352"/>
      <c r="H161" s="352"/>
      <c r="I161" s="352"/>
      <c r="J161" s="352"/>
      <c r="K161" s="352"/>
      <c r="L161" s="352"/>
      <c r="M161" s="352"/>
      <c r="N161" s="353"/>
    </row>
    <row r="162" spans="2:24" ht="15" customHeight="1" x14ac:dyDescent="0.25">
      <c r="B162" s="351" t="s">
        <v>276</v>
      </c>
      <c r="C162" s="352"/>
      <c r="D162" s="352"/>
      <c r="E162" s="352"/>
      <c r="F162" s="352"/>
      <c r="G162" s="352"/>
      <c r="H162" s="352"/>
      <c r="I162" s="352"/>
      <c r="J162" s="352"/>
      <c r="K162" s="352"/>
      <c r="L162" s="352"/>
      <c r="M162" s="352"/>
      <c r="N162" s="353"/>
    </row>
    <row r="163" spans="2:24" ht="15" customHeight="1" x14ac:dyDescent="0.25">
      <c r="B163" s="354" t="s">
        <v>298</v>
      </c>
      <c r="C163" s="355"/>
      <c r="D163" s="355"/>
      <c r="E163" s="355"/>
      <c r="F163" s="355"/>
      <c r="G163" s="355"/>
      <c r="H163" s="355"/>
      <c r="I163" s="355"/>
      <c r="J163" s="355"/>
      <c r="K163" s="355"/>
      <c r="L163" s="355"/>
      <c r="M163" s="355"/>
      <c r="N163" s="356"/>
    </row>
    <row r="164" spans="2:24" ht="15" customHeight="1" x14ac:dyDescent="0.25">
      <c r="B164" s="352"/>
      <c r="C164" s="352"/>
      <c r="D164" s="352"/>
      <c r="E164" s="352"/>
      <c r="F164" s="352"/>
      <c r="G164" s="352"/>
      <c r="H164" s="352"/>
      <c r="I164" s="352"/>
      <c r="J164" s="352"/>
      <c r="K164" s="352"/>
      <c r="L164" s="352"/>
      <c r="M164" s="352"/>
      <c r="N164" s="352"/>
    </row>
    <row r="165" spans="2:24" ht="15" customHeight="1" x14ac:dyDescent="0.25">
      <c r="B165" s="102"/>
      <c r="C165" s="102"/>
      <c r="D165" s="102"/>
      <c r="E165" s="102"/>
      <c r="F165" s="102"/>
      <c r="G165" s="102"/>
      <c r="H165" s="102"/>
      <c r="I165" s="102"/>
      <c r="J165" s="102"/>
      <c r="K165" s="204"/>
      <c r="L165" s="204"/>
      <c r="M165" s="204"/>
      <c r="N165" s="204"/>
    </row>
    <row r="166" spans="2:24" ht="15" customHeight="1" x14ac:dyDescent="0.25">
      <c r="B166" s="102"/>
      <c r="C166" s="102"/>
      <c r="D166" s="102"/>
      <c r="E166" s="102"/>
      <c r="F166" s="102"/>
      <c r="G166" s="102"/>
      <c r="H166" s="102"/>
      <c r="I166" s="102"/>
      <c r="J166" s="102"/>
      <c r="K166" s="204"/>
      <c r="L166" s="204"/>
      <c r="M166" s="204"/>
      <c r="N166" s="204"/>
    </row>
    <row r="167" spans="2:24" ht="15" customHeight="1" x14ac:dyDescent="0.25">
      <c r="B167" s="102"/>
      <c r="C167" s="102"/>
      <c r="D167" s="102"/>
      <c r="E167" s="102"/>
      <c r="F167" s="102"/>
      <c r="G167" s="102"/>
      <c r="H167" s="102"/>
      <c r="I167" s="102"/>
      <c r="J167" s="102"/>
      <c r="K167" s="204"/>
      <c r="L167" s="204"/>
      <c r="M167" s="204"/>
      <c r="N167" s="204"/>
    </row>
    <row r="168" spans="2:24" ht="15" customHeight="1" x14ac:dyDescent="0.25">
      <c r="B168" s="102"/>
      <c r="C168" s="102"/>
      <c r="D168" s="102"/>
      <c r="E168" s="102"/>
      <c r="F168" s="102"/>
      <c r="G168" s="102"/>
      <c r="H168" s="102"/>
      <c r="I168" s="102"/>
      <c r="J168" s="102"/>
      <c r="K168" s="204"/>
      <c r="L168" s="204"/>
      <c r="M168" s="204"/>
      <c r="N168" s="204"/>
    </row>
    <row r="169" spans="2:24" ht="13.5" customHeight="1" x14ac:dyDescent="0.25">
      <c r="B169" s="102"/>
      <c r="C169" s="102"/>
      <c r="D169" s="102"/>
      <c r="E169" s="102"/>
      <c r="F169" s="102"/>
      <c r="G169" s="102"/>
      <c r="H169" s="102"/>
      <c r="I169" s="102"/>
      <c r="J169" s="102"/>
      <c r="K169" s="204"/>
      <c r="L169" s="204"/>
      <c r="M169" s="204"/>
      <c r="N169" s="204"/>
    </row>
    <row r="170" spans="2:24" customFormat="1" x14ac:dyDescent="0.25">
      <c r="B170" s="90" t="s">
        <v>102</v>
      </c>
      <c r="C170" s="90"/>
      <c r="D170" s="90"/>
      <c r="E170" s="91"/>
      <c r="F170" s="4"/>
      <c r="G170" s="75"/>
      <c r="H170" s="75"/>
      <c r="I170" s="75"/>
      <c r="J170" s="75"/>
      <c r="K170" s="8"/>
      <c r="L170" s="8"/>
      <c r="M170" s="8"/>
      <c r="N170" s="8"/>
      <c r="O170" s="26"/>
      <c r="P170" s="4"/>
      <c r="Q170" s="4"/>
      <c r="R170" s="4"/>
      <c r="S170" s="4"/>
      <c r="T170" s="4"/>
      <c r="U170" s="4"/>
      <c r="V170" s="4"/>
      <c r="W170" s="4"/>
      <c r="X170" s="4"/>
    </row>
    <row r="171" spans="2:24" ht="15" customHeight="1" x14ac:dyDescent="0.25">
      <c r="B171" s="43" t="s">
        <v>92</v>
      </c>
      <c r="C171" s="44"/>
      <c r="D171" s="44"/>
      <c r="E171" s="44"/>
      <c r="F171" s="44"/>
      <c r="G171" s="44"/>
      <c r="H171" s="44"/>
      <c r="I171" s="44"/>
      <c r="J171" s="44"/>
      <c r="K171" s="44"/>
      <c r="L171" s="44"/>
      <c r="M171" s="44"/>
      <c r="N171" s="45"/>
    </row>
    <row r="172" spans="2:24" ht="15" customHeight="1" x14ac:dyDescent="0.25">
      <c r="B172" s="46" t="s">
        <v>93</v>
      </c>
      <c r="C172" s="195"/>
      <c r="D172" s="195"/>
      <c r="E172" s="195"/>
      <c r="F172" s="195"/>
      <c r="G172" s="195"/>
      <c r="H172" s="195"/>
      <c r="I172" s="195"/>
      <c r="J172" s="195"/>
      <c r="K172" s="195"/>
      <c r="L172" s="195"/>
      <c r="M172" s="195"/>
      <c r="N172" s="48"/>
    </row>
    <row r="173" spans="2:24" ht="15" customHeight="1" x14ac:dyDescent="0.25">
      <c r="B173" s="46" t="s">
        <v>107</v>
      </c>
      <c r="C173" s="195"/>
      <c r="D173" s="195"/>
      <c r="E173" s="195"/>
      <c r="F173" s="195"/>
      <c r="G173" s="195"/>
      <c r="H173" s="195"/>
      <c r="I173" s="195"/>
      <c r="J173" s="195"/>
      <c r="K173" s="195"/>
      <c r="L173" s="195"/>
      <c r="M173" s="195"/>
      <c r="N173" s="48"/>
    </row>
    <row r="174" spans="2:24" ht="15" customHeight="1" x14ac:dyDescent="0.25">
      <c r="B174" s="49" t="s">
        <v>278</v>
      </c>
      <c r="C174" s="50"/>
      <c r="D174" s="50"/>
      <c r="E174" s="50"/>
      <c r="F174" s="50"/>
      <c r="G174" s="50"/>
      <c r="H174" s="50"/>
      <c r="I174" s="50"/>
      <c r="J174" s="50"/>
      <c r="K174" s="50"/>
      <c r="L174" s="50"/>
      <c r="M174" s="50"/>
      <c r="N174" s="51"/>
    </row>
    <row r="175" spans="2:24" ht="24" customHeight="1" x14ac:dyDescent="0.25">
      <c r="B175" s="13"/>
      <c r="C175" s="13"/>
      <c r="D175" s="13"/>
      <c r="E175" s="13"/>
      <c r="F175" s="13"/>
      <c r="G175" s="13"/>
      <c r="H175" s="13"/>
      <c r="I175" s="13"/>
      <c r="J175" s="13"/>
      <c r="K175" s="13"/>
      <c r="L175" s="13"/>
      <c r="M175" s="13"/>
      <c r="N175" s="13"/>
    </row>
    <row r="176" spans="2:24" ht="19.5" customHeight="1" x14ac:dyDescent="0.25">
      <c r="B176" s="311" t="s">
        <v>94</v>
      </c>
      <c r="C176" s="312"/>
      <c r="D176" s="312"/>
      <c r="E176" s="312"/>
      <c r="F176" s="312"/>
      <c r="G176" s="313"/>
      <c r="H176" s="311" t="s">
        <v>95</v>
      </c>
      <c r="I176" s="312"/>
      <c r="J176" s="312"/>
      <c r="K176" s="312"/>
      <c r="L176" s="312"/>
      <c r="M176" s="312"/>
      <c r="N176" s="313"/>
    </row>
    <row r="177" spans="2:21" ht="15" customHeight="1" x14ac:dyDescent="0.25">
      <c r="B177" s="285" t="s">
        <v>97</v>
      </c>
      <c r="C177" s="286"/>
      <c r="D177" s="287" t="s">
        <v>253</v>
      </c>
      <c r="E177" s="288"/>
      <c r="F177" s="288"/>
      <c r="G177" s="289"/>
      <c r="H177" s="285" t="s">
        <v>97</v>
      </c>
      <c r="I177" s="286"/>
      <c r="J177" s="287"/>
      <c r="K177" s="288"/>
      <c r="L177" s="288"/>
      <c r="M177" s="288"/>
      <c r="N177" s="289"/>
      <c r="R177" s="3"/>
      <c r="S177" s="1"/>
      <c r="T177" s="1"/>
      <c r="U177" s="1"/>
    </row>
    <row r="178" spans="2:21" ht="15" customHeight="1" x14ac:dyDescent="0.25">
      <c r="B178" s="295" t="s">
        <v>65</v>
      </c>
      <c r="C178" s="296"/>
      <c r="D178" s="295" t="s">
        <v>105</v>
      </c>
      <c r="E178" s="297"/>
      <c r="F178" s="297"/>
      <c r="G178" s="296"/>
      <c r="H178" s="297" t="s">
        <v>65</v>
      </c>
      <c r="I178" s="296"/>
      <c r="J178" s="295" t="s">
        <v>113</v>
      </c>
      <c r="K178" s="297"/>
      <c r="L178" s="297"/>
      <c r="M178" s="297"/>
      <c r="N178" s="296"/>
      <c r="P178" s="298"/>
      <c r="Q178" s="298"/>
      <c r="R178" s="298"/>
      <c r="S178" s="298"/>
      <c r="T178" s="298"/>
      <c r="U178" s="298"/>
    </row>
    <row r="179" spans="2:21" ht="15.75" x14ac:dyDescent="0.25">
      <c r="B179" s="285" t="s">
        <v>98</v>
      </c>
      <c r="C179" s="286"/>
      <c r="D179" s="295" t="s">
        <v>237</v>
      </c>
      <c r="E179" s="297"/>
      <c r="F179" s="297"/>
      <c r="G179" s="296"/>
      <c r="H179" s="295" t="s">
        <v>98</v>
      </c>
      <c r="I179" s="296"/>
      <c r="J179" s="299" t="s">
        <v>106</v>
      </c>
      <c r="K179" s="300"/>
      <c r="L179" s="300"/>
      <c r="M179" s="300"/>
      <c r="N179" s="301"/>
      <c r="R179" s="1"/>
      <c r="S179" s="1"/>
      <c r="T179" s="1"/>
      <c r="U179" s="1"/>
    </row>
    <row r="180" spans="2:21" ht="18.75" x14ac:dyDescent="0.25">
      <c r="B180" s="281" t="s">
        <v>99</v>
      </c>
      <c r="C180" s="282"/>
      <c r="G180" s="84"/>
      <c r="H180" s="281" t="s">
        <v>99</v>
      </c>
      <c r="I180" s="282"/>
      <c r="K180" s="1"/>
      <c r="L180" s="1"/>
      <c r="M180" s="1"/>
      <c r="N180" s="6"/>
      <c r="R180" s="1"/>
      <c r="S180" s="1"/>
      <c r="T180" s="1"/>
      <c r="U180" s="1"/>
    </row>
    <row r="181" spans="2:21" ht="18.75" x14ac:dyDescent="0.25">
      <c r="B181" s="281"/>
      <c r="C181" s="282"/>
      <c r="G181" s="84"/>
      <c r="H181" s="281"/>
      <c r="I181" s="282"/>
      <c r="K181" s="1"/>
      <c r="L181" s="1"/>
      <c r="M181" s="1"/>
      <c r="N181" s="6"/>
      <c r="R181" s="1"/>
      <c r="S181" s="1"/>
      <c r="T181" s="1"/>
      <c r="U181" s="1"/>
    </row>
    <row r="182" spans="2:21" ht="18.75" x14ac:dyDescent="0.25">
      <c r="B182" s="283"/>
      <c r="C182" s="284"/>
      <c r="D182" s="10"/>
      <c r="E182" s="10"/>
      <c r="F182" s="10"/>
      <c r="G182" s="85"/>
      <c r="H182" s="283"/>
      <c r="I182" s="284"/>
      <c r="J182" s="10"/>
      <c r="K182" s="83"/>
      <c r="L182" s="16"/>
      <c r="M182" s="16"/>
      <c r="N182" s="17"/>
      <c r="Q182" s="220"/>
      <c r="R182" s="220"/>
      <c r="S182" s="220"/>
      <c r="T182" s="220"/>
      <c r="U182" s="1"/>
    </row>
    <row r="183" spans="2:21" ht="16.5" customHeight="1" x14ac:dyDescent="0.25">
      <c r="B183" s="87"/>
      <c r="C183" s="87"/>
      <c r="G183" s="2"/>
      <c r="H183" s="87"/>
      <c r="I183" s="87"/>
      <c r="K183" s="86"/>
      <c r="L183" s="1"/>
      <c r="M183" s="1"/>
      <c r="N183" s="1"/>
      <c r="Q183" s="116"/>
      <c r="R183" s="116"/>
      <c r="S183" s="116"/>
      <c r="T183" s="116"/>
      <c r="U183" s="1"/>
    </row>
    <row r="184" spans="2:21" ht="18.75" x14ac:dyDescent="0.25">
      <c r="B184" s="292" t="s">
        <v>96</v>
      </c>
      <c r="C184" s="293"/>
      <c r="D184" s="293"/>
      <c r="E184" s="293"/>
      <c r="F184" s="293"/>
      <c r="G184" s="293"/>
      <c r="H184" s="293"/>
      <c r="I184" s="293"/>
      <c r="J184" s="293"/>
      <c r="K184" s="293"/>
      <c r="L184" s="293"/>
      <c r="M184" s="293"/>
      <c r="N184" s="294"/>
    </row>
    <row r="185" spans="2:21" x14ac:dyDescent="0.25">
      <c r="B185" s="21"/>
      <c r="N185" s="22"/>
    </row>
    <row r="186" spans="2:21" x14ac:dyDescent="0.25">
      <c r="B186" s="21"/>
      <c r="N186" s="22"/>
    </row>
    <row r="187" spans="2:21" x14ac:dyDescent="0.25">
      <c r="B187" s="21"/>
      <c r="N187" s="22"/>
    </row>
    <row r="188" spans="2:21" x14ac:dyDescent="0.25">
      <c r="B188" s="21"/>
      <c r="N188" s="22"/>
    </row>
    <row r="189" spans="2:21" x14ac:dyDescent="0.25">
      <c r="B189" s="23"/>
      <c r="C189" s="10"/>
      <c r="D189" s="10"/>
      <c r="E189" s="10"/>
      <c r="F189" s="10"/>
      <c r="G189" s="10"/>
      <c r="H189" s="10"/>
      <c r="I189" s="10"/>
      <c r="J189" s="10"/>
      <c r="K189" s="10"/>
      <c r="L189" s="10"/>
      <c r="M189" s="10"/>
      <c r="N189" s="24"/>
    </row>
  </sheetData>
  <mergeCells count="153">
    <mergeCell ref="K85:N85"/>
    <mergeCell ref="B86:D86"/>
    <mergeCell ref="E86:H86"/>
    <mergeCell ref="I86:J86"/>
    <mergeCell ref="K86:N86"/>
    <mergeCell ref="B95:D95"/>
    <mergeCell ref="E95:F95"/>
    <mergeCell ref="H95:K95"/>
    <mergeCell ref="L95:N95"/>
    <mergeCell ref="B96:D96"/>
    <mergeCell ref="E96:F96"/>
    <mergeCell ref="H96:K96"/>
    <mergeCell ref="L96:N96"/>
    <mergeCell ref="B79:N79"/>
    <mergeCell ref="B80:H80"/>
    <mergeCell ref="I80:N80"/>
    <mergeCell ref="B81:D81"/>
    <mergeCell ref="E81:H81"/>
    <mergeCell ref="I81:J81"/>
    <mergeCell ref="K81:N81"/>
    <mergeCell ref="B82:D82"/>
    <mergeCell ref="E82:H82"/>
    <mergeCell ref="I82:J82"/>
    <mergeCell ref="K82:N82"/>
    <mergeCell ref="B83:D83"/>
    <mergeCell ref="E83:H83"/>
    <mergeCell ref="I83:J83"/>
    <mergeCell ref="K83:N83"/>
    <mergeCell ref="B84:D84"/>
    <mergeCell ref="K103:N103"/>
    <mergeCell ref="K104:M104"/>
    <mergeCell ref="K114:N114"/>
    <mergeCell ref="E132:G132"/>
    <mergeCell ref="E135:G135"/>
    <mergeCell ref="K130:N130"/>
    <mergeCell ref="K116:N116"/>
    <mergeCell ref="K118:N118"/>
    <mergeCell ref="B120:N120"/>
    <mergeCell ref="C122:F122"/>
    <mergeCell ref="G122:G123"/>
    <mergeCell ref="K129:N129"/>
    <mergeCell ref="K108:N108"/>
    <mergeCell ref="K111:N111"/>
    <mergeCell ref="K112:N112"/>
    <mergeCell ref="J132:N134"/>
    <mergeCell ref="D151:L151"/>
    <mergeCell ref="B177:C177"/>
    <mergeCell ref="D177:G177"/>
    <mergeCell ref="G140:O140"/>
    <mergeCell ref="B148:O148"/>
    <mergeCell ref="G144:O144"/>
    <mergeCell ref="G145:O145"/>
    <mergeCell ref="B176:G176"/>
    <mergeCell ref="H176:N176"/>
    <mergeCell ref="G147:O147"/>
    <mergeCell ref="G141:O141"/>
    <mergeCell ref="G142:O142"/>
    <mergeCell ref="G143:O143"/>
    <mergeCell ref="H146:O146"/>
    <mergeCell ref="B180:C182"/>
    <mergeCell ref="H180:I182"/>
    <mergeCell ref="H177:I177"/>
    <mergeCell ref="J177:N177"/>
    <mergeCell ref="K152:N152"/>
    <mergeCell ref="K153:N153"/>
    <mergeCell ref="Q182:T182"/>
    <mergeCell ref="B184:N184"/>
    <mergeCell ref="B178:C178"/>
    <mergeCell ref="D178:G178"/>
    <mergeCell ref="H178:I178"/>
    <mergeCell ref="J178:N178"/>
    <mergeCell ref="P178:U178"/>
    <mergeCell ref="B179:C179"/>
    <mergeCell ref="D179:G179"/>
    <mergeCell ref="H179:I179"/>
    <mergeCell ref="J179:N179"/>
    <mergeCell ref="K154:N154"/>
    <mergeCell ref="K155:N155"/>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94:D94"/>
    <mergeCell ref="E94:F94"/>
    <mergeCell ref="H94:K94"/>
    <mergeCell ref="L94:N94"/>
    <mergeCell ref="H92:K92"/>
    <mergeCell ref="L92:N92"/>
    <mergeCell ref="E93:F93"/>
    <mergeCell ref="H93:K93"/>
    <mergeCell ref="L93:N93"/>
    <mergeCell ref="B91:N91"/>
    <mergeCell ref="B93:D93"/>
    <mergeCell ref="B92:D92"/>
    <mergeCell ref="E92:F92"/>
    <mergeCell ref="B19:D19"/>
    <mergeCell ref="E19:H19"/>
    <mergeCell ref="L19:N19"/>
    <mergeCell ref="B20:D20"/>
    <mergeCell ref="E20:H20"/>
    <mergeCell ref="I20:K20"/>
    <mergeCell ref="L20:N20"/>
    <mergeCell ref="B44:N44"/>
    <mergeCell ref="B45:N51"/>
    <mergeCell ref="I19:K19"/>
    <mergeCell ref="B63:N63"/>
    <mergeCell ref="B64:N71"/>
    <mergeCell ref="B74:N74"/>
    <mergeCell ref="B75:N77"/>
    <mergeCell ref="E84:H84"/>
    <mergeCell ref="I84:J84"/>
    <mergeCell ref="K84:N84"/>
    <mergeCell ref="B85:D85"/>
    <mergeCell ref="E85:H85"/>
    <mergeCell ref="I85:J85"/>
    <mergeCell ref="B97:D97"/>
    <mergeCell ref="E97:F97"/>
    <mergeCell ref="H97:K97"/>
    <mergeCell ref="L97:N97"/>
    <mergeCell ref="B98:D98"/>
    <mergeCell ref="E98:F98"/>
    <mergeCell ref="H98:K98"/>
    <mergeCell ref="L98:N98"/>
    <mergeCell ref="G138:O138"/>
    <mergeCell ref="J126:N126"/>
    <mergeCell ref="E134:G134"/>
    <mergeCell ref="C123:F123"/>
    <mergeCell ref="E127:G127"/>
    <mergeCell ref="K127:N127"/>
    <mergeCell ref="K105:N105"/>
    <mergeCell ref="I122:J123"/>
    <mergeCell ref="K128:N128"/>
    <mergeCell ref="H122:H123"/>
    <mergeCell ref="E133:F133"/>
    <mergeCell ref="B99:G99"/>
    <mergeCell ref="H99:K99"/>
    <mergeCell ref="G137:O137"/>
    <mergeCell ref="K106:N106"/>
    <mergeCell ref="L99:N9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209550</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34" customWidth="1"/>
    <col min="4" max="4" width="14.7109375" customWidth="1"/>
    <col min="5" max="5" width="11.7109375" style="134" customWidth="1"/>
    <col min="6" max="6" width="14.7109375" customWidth="1"/>
    <col min="7" max="7" width="11.7109375" style="134" customWidth="1"/>
    <col min="8" max="8" width="4.42578125" customWidth="1"/>
    <col min="9" max="9" width="13.85546875" customWidth="1"/>
    <col min="11" max="11" width="10.85546875" customWidth="1"/>
    <col min="13" max="13" width="12.7109375" customWidth="1"/>
  </cols>
  <sheetData>
    <row r="1" spans="1:13" ht="15.75" x14ac:dyDescent="0.25">
      <c r="A1" s="133" t="s">
        <v>117</v>
      </c>
    </row>
    <row r="2" spans="1:13" ht="15.75" x14ac:dyDescent="0.25">
      <c r="A2" s="133" t="s">
        <v>118</v>
      </c>
      <c r="B2" s="98" t="s">
        <v>119</v>
      </c>
    </row>
    <row r="4" spans="1:13" x14ac:dyDescent="0.25">
      <c r="B4" s="98" t="s">
        <v>120</v>
      </c>
      <c r="C4" s="134" t="s">
        <v>121</v>
      </c>
      <c r="I4" s="135" t="s">
        <v>122</v>
      </c>
      <c r="J4" s="96" t="s">
        <v>123</v>
      </c>
      <c r="K4" s="96" t="s">
        <v>124</v>
      </c>
      <c r="L4" s="96" t="s">
        <v>125</v>
      </c>
      <c r="M4" s="96" t="s">
        <v>126</v>
      </c>
    </row>
    <row r="5" spans="1:13" s="98" customFormat="1" x14ac:dyDescent="0.25">
      <c r="A5" s="97" t="s">
        <v>127</v>
      </c>
      <c r="B5" s="97" t="s">
        <v>128</v>
      </c>
      <c r="C5" s="136" t="s">
        <v>129</v>
      </c>
      <c r="D5" s="97" t="s">
        <v>130</v>
      </c>
      <c r="E5" s="136" t="s">
        <v>129</v>
      </c>
      <c r="F5" s="97" t="s">
        <v>131</v>
      </c>
      <c r="G5" s="136" t="s">
        <v>129</v>
      </c>
      <c r="I5" s="137" t="s">
        <v>128</v>
      </c>
      <c r="J5" s="138">
        <v>2026</v>
      </c>
      <c r="K5" s="139">
        <v>1981</v>
      </c>
      <c r="L5" s="140">
        <f t="shared" ref="L5:L12" si="0">J5-K5</f>
        <v>45</v>
      </c>
      <c r="M5" s="141">
        <f>(IF(L5&lt;=40,(C6),IF(L5&lt;=60,(C7))))</f>
        <v>2500000</v>
      </c>
    </row>
    <row r="6" spans="1:13" x14ac:dyDescent="0.25">
      <c r="A6" s="96">
        <v>1</v>
      </c>
      <c r="B6" s="96" t="s">
        <v>132</v>
      </c>
      <c r="C6" s="142">
        <v>1500000</v>
      </c>
      <c r="D6" s="96" t="s">
        <v>133</v>
      </c>
      <c r="E6" s="142">
        <v>2000000</v>
      </c>
      <c r="F6" s="96" t="s">
        <v>134</v>
      </c>
      <c r="G6" s="142">
        <v>500000</v>
      </c>
      <c r="I6" s="137" t="s">
        <v>130</v>
      </c>
      <c r="J6" s="138">
        <v>2026</v>
      </c>
      <c r="K6" s="139">
        <v>1986</v>
      </c>
      <c r="L6" s="140">
        <f t="shared" si="0"/>
        <v>40</v>
      </c>
      <c r="M6" s="141">
        <f>(IF(L6&lt;=40,(E6),IF(L6&lt;=60,(E7))))</f>
        <v>2000000</v>
      </c>
    </row>
    <row r="7" spans="1:13" x14ac:dyDescent="0.25">
      <c r="A7" s="96">
        <v>2</v>
      </c>
      <c r="B7" s="96" t="s">
        <v>135</v>
      </c>
      <c r="C7" s="142">
        <v>2500000</v>
      </c>
      <c r="D7" s="96" t="s">
        <v>136</v>
      </c>
      <c r="E7" s="142">
        <v>3000000</v>
      </c>
      <c r="F7" s="96" t="s">
        <v>137</v>
      </c>
      <c r="G7" s="142">
        <v>1000000</v>
      </c>
      <c r="I7" s="137" t="s">
        <v>138</v>
      </c>
      <c r="J7" s="138">
        <v>2026</v>
      </c>
      <c r="K7" s="139">
        <v>2008</v>
      </c>
      <c r="L7" s="140">
        <f t="shared" si="0"/>
        <v>18</v>
      </c>
      <c r="M7" s="141">
        <f>(IF(L7&lt;=5,(G6),IF(L7&lt;=10,(G7),IF(L7&lt;=15,(G8),IF(L7&lt;=20,(G9))))))</f>
        <v>2000000</v>
      </c>
    </row>
    <row r="8" spans="1:13" x14ac:dyDescent="0.25">
      <c r="A8" s="96"/>
      <c r="B8" s="96"/>
      <c r="C8" s="142"/>
      <c r="D8" s="96"/>
      <c r="E8" s="142"/>
      <c r="F8" s="96" t="s">
        <v>139</v>
      </c>
      <c r="G8" s="142">
        <v>1500000</v>
      </c>
      <c r="I8" s="137" t="s">
        <v>140</v>
      </c>
      <c r="J8" s="138">
        <v>2026</v>
      </c>
      <c r="K8" s="143">
        <v>2019</v>
      </c>
      <c r="L8" s="140">
        <f t="shared" si="0"/>
        <v>7</v>
      </c>
      <c r="M8" s="141">
        <f>(IF(L8&lt;=5,(G6),IF(L8&lt;=10,(G7),IF(L8&lt;=15,(G8),IF(L8&lt;=20,(G9))))))</f>
        <v>1000000</v>
      </c>
    </row>
    <row r="9" spans="1:13" x14ac:dyDescent="0.25">
      <c r="A9" s="96"/>
      <c r="B9" s="96"/>
      <c r="C9" s="142"/>
      <c r="D9" s="96"/>
      <c r="E9" s="142"/>
      <c r="F9" s="96" t="s">
        <v>141</v>
      </c>
      <c r="G9" s="142">
        <v>2000000</v>
      </c>
      <c r="I9" s="137" t="s">
        <v>142</v>
      </c>
      <c r="J9" s="138">
        <v>2026</v>
      </c>
      <c r="K9" s="143"/>
      <c r="L9" s="140">
        <f t="shared" si="0"/>
        <v>2026</v>
      </c>
      <c r="M9" s="144" t="b">
        <f>(IF(L9&lt;=5,(G6),IF(L9&lt;=10,(G7),IF(L9&lt;=15,(G8),IF(L9&lt;=20,(G9))))))</f>
        <v>0</v>
      </c>
    </row>
    <row r="10" spans="1:13" ht="14.1" customHeight="1" x14ac:dyDescent="0.25">
      <c r="A10" s="96"/>
      <c r="B10" s="96"/>
      <c r="C10" s="142"/>
      <c r="D10" s="96"/>
      <c r="E10" s="142"/>
      <c r="F10" s="96"/>
      <c r="G10" s="142"/>
      <c r="I10" s="137" t="s">
        <v>143</v>
      </c>
      <c r="J10" s="138">
        <v>2026</v>
      </c>
      <c r="K10" s="143"/>
      <c r="L10" s="140">
        <f t="shared" si="0"/>
        <v>2026</v>
      </c>
      <c r="M10" s="144" t="b">
        <f>(IF(L10&lt;=5,(G6),IF(L10&lt;=10,(G7),IF(L10&lt;=15,(G8),IF(L10&lt;=20,(G9))))))</f>
        <v>0</v>
      </c>
    </row>
    <row r="11" spans="1:13" ht="14.1" customHeight="1" x14ac:dyDescent="0.25">
      <c r="A11" s="145"/>
      <c r="B11" s="145"/>
      <c r="C11" s="146"/>
      <c r="D11" s="145"/>
      <c r="E11" s="146"/>
      <c r="F11" s="145"/>
      <c r="G11" s="146"/>
      <c r="I11" s="137" t="s">
        <v>144</v>
      </c>
      <c r="J11" s="138">
        <v>2026</v>
      </c>
      <c r="K11" s="143"/>
      <c r="L11" s="140">
        <f t="shared" si="0"/>
        <v>2026</v>
      </c>
      <c r="M11" s="144" t="b">
        <f>(IF(L11&lt;=5,(G6),IF(L11&lt;=10,(G7),IF(L11&lt;=15,(G8),IF(L11&lt;=20,(G9))))))</f>
        <v>0</v>
      </c>
    </row>
    <row r="12" spans="1:13" ht="14.1" customHeight="1" x14ac:dyDescent="0.25">
      <c r="A12" s="145"/>
      <c r="B12" s="145"/>
      <c r="C12" s="146"/>
      <c r="D12" s="145"/>
      <c r="E12" s="146"/>
      <c r="F12" s="145"/>
      <c r="G12" s="146"/>
      <c r="I12" s="137" t="s">
        <v>145</v>
      </c>
      <c r="J12" s="138">
        <v>2026</v>
      </c>
      <c r="K12" s="139"/>
      <c r="L12" s="140">
        <f t="shared" si="0"/>
        <v>2026</v>
      </c>
      <c r="M12" s="144" t="b">
        <f>(IF(L12&lt;=5,(G6),IF(L12&lt;=10,(G7),IF(L12&lt;=15,(G8),IF(L12&lt;=20,(G9))))))</f>
        <v>0</v>
      </c>
    </row>
    <row r="13" spans="1:13" x14ac:dyDescent="0.25">
      <c r="M13" s="147">
        <f>SUM(M5:M12)</f>
        <v>7500000</v>
      </c>
    </row>
    <row r="14" spans="1:13" x14ac:dyDescent="0.25">
      <c r="M14" s="147"/>
    </row>
    <row r="15" spans="1:13" x14ac:dyDescent="0.25">
      <c r="B15" s="98" t="s">
        <v>146</v>
      </c>
      <c r="C15" s="134" t="s">
        <v>121</v>
      </c>
      <c r="I15" s="135" t="s">
        <v>122</v>
      </c>
      <c r="J15" s="96" t="s">
        <v>123</v>
      </c>
      <c r="K15" s="96" t="s">
        <v>124</v>
      </c>
      <c r="L15" s="96" t="s">
        <v>125</v>
      </c>
      <c r="M15" s="96" t="s">
        <v>126</v>
      </c>
    </row>
    <row r="16" spans="1:13" s="98" customFormat="1" x14ac:dyDescent="0.25">
      <c r="A16" s="97" t="s">
        <v>127</v>
      </c>
      <c r="B16" s="97" t="s">
        <v>128</v>
      </c>
      <c r="C16" s="136" t="s">
        <v>129</v>
      </c>
      <c r="D16" s="97" t="s">
        <v>130</v>
      </c>
      <c r="E16" s="136" t="s">
        <v>129</v>
      </c>
      <c r="F16" s="97" t="s">
        <v>131</v>
      </c>
      <c r="G16" s="136" t="s">
        <v>129</v>
      </c>
      <c r="I16" s="137" t="s">
        <v>128</v>
      </c>
      <c r="J16" s="137">
        <v>2026</v>
      </c>
      <c r="K16" s="139">
        <v>1975</v>
      </c>
      <c r="L16" s="140">
        <f t="shared" ref="L16:L23" si="1">J16-K16</f>
        <v>51</v>
      </c>
      <c r="M16" s="141">
        <f>(IF(L16&lt;=40,(C17),IF(L16&lt;=60,(C18))))</f>
        <v>3500000</v>
      </c>
    </row>
    <row r="17" spans="1:13" x14ac:dyDescent="0.25">
      <c r="A17" s="96">
        <v>1</v>
      </c>
      <c r="B17" s="96" t="s">
        <v>132</v>
      </c>
      <c r="C17" s="142">
        <v>2500000</v>
      </c>
      <c r="D17" s="96" t="s">
        <v>133</v>
      </c>
      <c r="E17" s="142">
        <v>3000000</v>
      </c>
      <c r="F17" s="96" t="s">
        <v>134</v>
      </c>
      <c r="G17" s="142">
        <v>1000000</v>
      </c>
      <c r="I17" s="137" t="s">
        <v>130</v>
      </c>
      <c r="J17" s="137">
        <v>2026</v>
      </c>
      <c r="K17" s="139">
        <v>1981</v>
      </c>
      <c r="L17" s="140">
        <f t="shared" si="1"/>
        <v>45</v>
      </c>
      <c r="M17" s="141">
        <f>(IF(L17&lt;=40,(E17),IF(L17&lt;=60,(E18))))</f>
        <v>4000000</v>
      </c>
    </row>
    <row r="18" spans="1:13" x14ac:dyDescent="0.25">
      <c r="A18" s="96">
        <v>2</v>
      </c>
      <c r="B18" s="96" t="s">
        <v>135</v>
      </c>
      <c r="C18" s="142">
        <v>3500000</v>
      </c>
      <c r="D18" s="96" t="s">
        <v>136</v>
      </c>
      <c r="E18" s="142">
        <v>4000000</v>
      </c>
      <c r="F18" s="96" t="s">
        <v>137</v>
      </c>
      <c r="G18" s="142">
        <v>1500000</v>
      </c>
      <c r="I18" s="137" t="s">
        <v>138</v>
      </c>
      <c r="J18" s="137">
        <v>2026</v>
      </c>
      <c r="K18" s="139">
        <v>1998</v>
      </c>
      <c r="L18" s="140">
        <f t="shared" si="1"/>
        <v>28</v>
      </c>
      <c r="M18" s="141" t="b">
        <f>(IF(L18&lt;=5,(G17),IF(L18&lt;=10,(G18),IF(L18&lt;=15,(G19),IF(L18&lt;=20,(G20))))))</f>
        <v>0</v>
      </c>
    </row>
    <row r="19" spans="1:13" x14ac:dyDescent="0.25">
      <c r="A19" s="96"/>
      <c r="B19" s="96"/>
      <c r="C19" s="142"/>
      <c r="D19" s="96"/>
      <c r="E19" s="142"/>
      <c r="F19" s="96" t="s">
        <v>139</v>
      </c>
      <c r="G19" s="142">
        <v>2000000</v>
      </c>
      <c r="I19" s="137" t="s">
        <v>140</v>
      </c>
      <c r="J19" s="137">
        <v>2026</v>
      </c>
      <c r="K19" s="143">
        <v>2008</v>
      </c>
      <c r="L19" s="140">
        <f t="shared" si="1"/>
        <v>18</v>
      </c>
      <c r="M19" s="141">
        <f>(IF(L19&lt;=5,(G17),IF(L19&lt;=10,(G18),IF(L19&lt;=15,(G19),IF(L19&lt;=20,(G20))))))</f>
        <v>2500000</v>
      </c>
    </row>
    <row r="20" spans="1:13" x14ac:dyDescent="0.25">
      <c r="A20" s="96"/>
      <c r="B20" s="96"/>
      <c r="C20" s="142"/>
      <c r="D20" s="96"/>
      <c r="E20" s="142"/>
      <c r="F20" s="96" t="s">
        <v>141</v>
      </c>
      <c r="G20" s="142">
        <v>2500000</v>
      </c>
      <c r="I20" s="137" t="s">
        <v>142</v>
      </c>
      <c r="J20" s="137">
        <v>2026</v>
      </c>
      <c r="K20" s="143"/>
      <c r="L20" s="140">
        <f t="shared" si="1"/>
        <v>2026</v>
      </c>
      <c r="M20" s="144" t="b">
        <f>(IF(L20&lt;=5,(G17),IF(L20&lt;=10,(G18),IF(L20&lt;=15,(G19),IF(L20&lt;=20,(G20))))))</f>
        <v>0</v>
      </c>
    </row>
    <row r="21" spans="1:13" x14ac:dyDescent="0.25">
      <c r="A21" s="96"/>
      <c r="B21" s="96"/>
      <c r="C21" s="142"/>
      <c r="D21" s="96"/>
      <c r="E21" s="142"/>
      <c r="F21" s="96"/>
      <c r="G21" s="142"/>
      <c r="I21" s="137" t="s">
        <v>143</v>
      </c>
      <c r="J21" s="137">
        <v>2026</v>
      </c>
      <c r="K21" s="143"/>
      <c r="L21" s="140">
        <f t="shared" si="1"/>
        <v>2026</v>
      </c>
      <c r="M21" s="144" t="b">
        <f>(IF(L21&lt;=5,(G17),IF(L21&lt;=10,(G18),IF(L21&lt;=15,(G19),IF(L21&lt;=20,(G20))))))</f>
        <v>0</v>
      </c>
    </row>
    <row r="22" spans="1:13" x14ac:dyDescent="0.25">
      <c r="I22" s="137" t="s">
        <v>144</v>
      </c>
      <c r="J22" s="137">
        <v>2026</v>
      </c>
      <c r="K22" s="143"/>
      <c r="L22" s="140">
        <f t="shared" si="1"/>
        <v>2026</v>
      </c>
      <c r="M22" s="144" t="b">
        <f>(IF(L22&lt;=5,(G17),IF(L22&lt;=10,(G18),IF(L22&lt;=15,(G19),IF(L22&lt;=20,(G20))))))</f>
        <v>0</v>
      </c>
    </row>
    <row r="23" spans="1:13" x14ac:dyDescent="0.25">
      <c r="I23" s="137" t="s">
        <v>145</v>
      </c>
      <c r="J23" s="137">
        <v>2026</v>
      </c>
      <c r="K23" s="139"/>
      <c r="L23" s="140">
        <f t="shared" si="1"/>
        <v>2026</v>
      </c>
      <c r="M23" s="144" t="b">
        <f>(IF(L23&lt;=5,(G17),IF(L23&lt;=10,(G18),IF(L23&lt;=15,(G19),IF(L23&lt;=20,(G20))))))</f>
        <v>0</v>
      </c>
    </row>
    <row r="24" spans="1:13" x14ac:dyDescent="0.25">
      <c r="M24" s="147">
        <f>SUM(M16:M23)</f>
        <v>10000000</v>
      </c>
    </row>
    <row r="26" spans="1:13" x14ac:dyDescent="0.25">
      <c r="B26" s="98" t="s">
        <v>147</v>
      </c>
      <c r="C26" s="134" t="s">
        <v>121</v>
      </c>
      <c r="I26" s="135" t="s">
        <v>122</v>
      </c>
      <c r="J26" s="96" t="s">
        <v>123</v>
      </c>
      <c r="K26" s="96" t="s">
        <v>124</v>
      </c>
      <c r="L26" s="96" t="s">
        <v>125</v>
      </c>
      <c r="M26" s="96" t="s">
        <v>126</v>
      </c>
    </row>
    <row r="27" spans="1:13" s="98" customFormat="1" x14ac:dyDescent="0.25">
      <c r="A27" s="97" t="s">
        <v>127</v>
      </c>
      <c r="B27" s="97" t="s">
        <v>128</v>
      </c>
      <c r="C27" s="136" t="s">
        <v>129</v>
      </c>
      <c r="D27" s="97" t="s">
        <v>130</v>
      </c>
      <c r="E27" s="136" t="s">
        <v>129</v>
      </c>
      <c r="F27" s="97" t="s">
        <v>131</v>
      </c>
      <c r="G27" s="136" t="s">
        <v>129</v>
      </c>
      <c r="I27" s="137" t="s">
        <v>128</v>
      </c>
      <c r="J27" s="137">
        <v>2026</v>
      </c>
      <c r="K27" s="139">
        <v>1981</v>
      </c>
      <c r="L27" s="140">
        <f t="shared" ref="L27:L34" si="2">J27-K27</f>
        <v>45</v>
      </c>
      <c r="M27" s="141">
        <f>(IF(L27&lt;=40,(C28),IF(L27&lt;=60,(C29))))</f>
        <v>4000000</v>
      </c>
    </row>
    <row r="28" spans="1:13" x14ac:dyDescent="0.25">
      <c r="A28" s="96">
        <v>1</v>
      </c>
      <c r="B28" s="96" t="s">
        <v>132</v>
      </c>
      <c r="C28" s="142">
        <v>3500000</v>
      </c>
      <c r="D28" s="96" t="s">
        <v>133</v>
      </c>
      <c r="E28" s="142">
        <v>4000000</v>
      </c>
      <c r="F28" s="96" t="s">
        <v>134</v>
      </c>
      <c r="G28" s="142">
        <v>1000000</v>
      </c>
      <c r="I28" s="137" t="s">
        <v>130</v>
      </c>
      <c r="J28" s="137">
        <v>2026</v>
      </c>
      <c r="K28" s="139">
        <v>1982</v>
      </c>
      <c r="L28" s="140">
        <f t="shared" si="2"/>
        <v>44</v>
      </c>
      <c r="M28" s="141">
        <f>(IF(L28&lt;=40,(E28),IF(L28&lt;=60,(E29))))</f>
        <v>4500000</v>
      </c>
    </row>
    <row r="29" spans="1:13" x14ac:dyDescent="0.25">
      <c r="A29" s="96">
        <v>2</v>
      </c>
      <c r="B29" s="96" t="s">
        <v>135</v>
      </c>
      <c r="C29" s="142">
        <v>4000000</v>
      </c>
      <c r="D29" s="96" t="s">
        <v>136</v>
      </c>
      <c r="E29" s="142">
        <v>4500000</v>
      </c>
      <c r="F29" s="96" t="s">
        <v>137</v>
      </c>
      <c r="G29" s="142">
        <v>1500000</v>
      </c>
      <c r="I29" s="137" t="s">
        <v>138</v>
      </c>
      <c r="J29" s="137">
        <v>2026</v>
      </c>
      <c r="K29" s="139">
        <v>2018</v>
      </c>
      <c r="L29" s="140">
        <f t="shared" si="2"/>
        <v>8</v>
      </c>
      <c r="M29" s="141">
        <f>(IF(L29&lt;=5,(G28),IF(L29&lt;=10,(G29),IF(L29&lt;=15,(G30),IF(L29&lt;=20,(G31))))))</f>
        <v>1500000</v>
      </c>
    </row>
    <row r="30" spans="1:13" x14ac:dyDescent="0.25">
      <c r="A30" s="96"/>
      <c r="B30" s="96"/>
      <c r="C30" s="142"/>
      <c r="D30" s="96"/>
      <c r="E30" s="142"/>
      <c r="F30" s="96" t="s">
        <v>139</v>
      </c>
      <c r="G30" s="142">
        <v>2500000</v>
      </c>
      <c r="I30" s="137" t="s">
        <v>140</v>
      </c>
      <c r="J30" s="137">
        <v>2026</v>
      </c>
      <c r="K30" s="143"/>
      <c r="L30" s="140">
        <f t="shared" si="2"/>
        <v>2026</v>
      </c>
      <c r="M30" s="141" t="b">
        <f>(IF(L30&lt;=5,(G28),IF(L30&lt;=10,(G29),IF(L30&lt;=15,(G30),IF(L30&lt;=20,(G31))))))</f>
        <v>0</v>
      </c>
    </row>
    <row r="31" spans="1:13" x14ac:dyDescent="0.25">
      <c r="A31" s="96"/>
      <c r="B31" s="96"/>
      <c r="C31" s="142"/>
      <c r="D31" s="96"/>
      <c r="E31" s="142"/>
      <c r="F31" s="96" t="s">
        <v>141</v>
      </c>
      <c r="G31" s="142">
        <v>3000000</v>
      </c>
      <c r="I31" s="137" t="s">
        <v>142</v>
      </c>
      <c r="J31" s="137">
        <v>2026</v>
      </c>
      <c r="K31" s="143"/>
      <c r="L31" s="140">
        <f t="shared" si="2"/>
        <v>2026</v>
      </c>
      <c r="M31" s="144" t="b">
        <f>(IF(L31&lt;=5,(G28),IF(L31&lt;=10,(G29),IF(L31&lt;=15,(G30),IF(L31&lt;=20,(G31))))))</f>
        <v>0</v>
      </c>
    </row>
    <row r="32" spans="1:13" x14ac:dyDescent="0.25">
      <c r="A32" s="96"/>
      <c r="B32" s="96"/>
      <c r="C32" s="142"/>
      <c r="D32" s="96"/>
      <c r="E32" s="142"/>
      <c r="F32" s="96"/>
      <c r="G32" s="142"/>
      <c r="I32" s="137" t="s">
        <v>143</v>
      </c>
      <c r="J32" s="137">
        <v>2026</v>
      </c>
      <c r="K32" s="143"/>
      <c r="L32" s="140">
        <f t="shared" si="2"/>
        <v>2026</v>
      </c>
      <c r="M32" s="144" t="b">
        <f>(IF(L32&lt;=5,(G28),IF(L32&lt;=10,(G29),IF(L32&lt;=15,(G30),IF(L32&lt;=20,(G31))))))</f>
        <v>0</v>
      </c>
    </row>
    <row r="33" spans="1:13" x14ac:dyDescent="0.25">
      <c r="I33" s="137" t="s">
        <v>144</v>
      </c>
      <c r="J33" s="137">
        <v>2026</v>
      </c>
      <c r="K33" s="143"/>
      <c r="L33" s="140">
        <f t="shared" si="2"/>
        <v>2026</v>
      </c>
      <c r="M33" s="144" t="b">
        <f>(IF(L33&lt;=5,(G28),IF(L33&lt;=10,(G29),IF(L33&lt;=15,(G30),IF(L33&lt;=20,(G31))))))</f>
        <v>0</v>
      </c>
    </row>
    <row r="34" spans="1:13" ht="15.75" thickBot="1" x14ac:dyDescent="0.3">
      <c r="I34" s="137" t="s">
        <v>145</v>
      </c>
      <c r="J34" s="137">
        <v>2026</v>
      </c>
      <c r="K34" s="139"/>
      <c r="L34" s="140">
        <f t="shared" si="2"/>
        <v>2026</v>
      </c>
      <c r="M34" s="148" t="b">
        <f>(IF(L34&lt;=5,(G28),IF(L34&lt;=10,(G29),IF(L34&lt;=15,(G30),IF(L34&lt;=20,(G31))))))</f>
        <v>0</v>
      </c>
    </row>
    <row r="35" spans="1:13" ht="15.75" thickBot="1" x14ac:dyDescent="0.3">
      <c r="M35" s="149">
        <f>SUM(M27:M34)</f>
        <v>10000000</v>
      </c>
    </row>
    <row r="37" spans="1:13" x14ac:dyDescent="0.25">
      <c r="B37" s="98" t="s">
        <v>120</v>
      </c>
      <c r="C37" s="150" t="s">
        <v>148</v>
      </c>
      <c r="I37" s="135" t="s">
        <v>122</v>
      </c>
      <c r="J37" s="96" t="s">
        <v>123</v>
      </c>
      <c r="K37" s="96" t="s">
        <v>124</v>
      </c>
      <c r="L37" s="96" t="s">
        <v>125</v>
      </c>
      <c r="M37" s="96" t="s">
        <v>126</v>
      </c>
    </row>
    <row r="38" spans="1:13" s="153" customFormat="1" x14ac:dyDescent="0.25">
      <c r="A38" s="151" t="s">
        <v>127</v>
      </c>
      <c r="B38" s="151" t="s">
        <v>149</v>
      </c>
      <c r="C38" s="152" t="s">
        <v>129</v>
      </c>
      <c r="D38" s="151" t="s">
        <v>131</v>
      </c>
      <c r="E38" s="152" t="s">
        <v>129</v>
      </c>
      <c r="H38" s="154"/>
      <c r="I38" s="137" t="s">
        <v>149</v>
      </c>
      <c r="J38" s="137">
        <v>2026</v>
      </c>
      <c r="K38" s="139">
        <v>1976</v>
      </c>
      <c r="L38" s="140">
        <f t="shared" ref="L38:L44" si="3">J38-K38</f>
        <v>50</v>
      </c>
      <c r="M38" s="141">
        <f>(IF(L38&lt;=40,(C39),IF(L38&lt;=60,(C40))))</f>
        <v>1500000</v>
      </c>
    </row>
    <row r="39" spans="1:13" x14ac:dyDescent="0.25">
      <c r="A39" s="96">
        <v>1</v>
      </c>
      <c r="B39" s="96" t="s">
        <v>132</v>
      </c>
      <c r="C39" s="142">
        <v>2000000</v>
      </c>
      <c r="D39" s="96" t="s">
        <v>134</v>
      </c>
      <c r="E39" s="142">
        <v>500000</v>
      </c>
      <c r="H39" s="146"/>
      <c r="I39" s="137" t="s">
        <v>138</v>
      </c>
      <c r="J39" s="137">
        <v>2026</v>
      </c>
      <c r="K39" s="139">
        <v>1999</v>
      </c>
      <c r="L39" s="140">
        <f t="shared" si="3"/>
        <v>27</v>
      </c>
      <c r="M39" s="141">
        <f>(IF(L39&lt;=40,(E39),IF(L39&lt;=60,(E40))))</f>
        <v>500000</v>
      </c>
    </row>
    <row r="40" spans="1:13" x14ac:dyDescent="0.25">
      <c r="A40" s="96">
        <v>2</v>
      </c>
      <c r="B40" s="96" t="s">
        <v>150</v>
      </c>
      <c r="C40" s="142">
        <v>1500000</v>
      </c>
      <c r="D40" s="96" t="s">
        <v>137</v>
      </c>
      <c r="E40" s="142">
        <v>500000</v>
      </c>
      <c r="H40" s="146"/>
      <c r="I40" s="137" t="s">
        <v>140</v>
      </c>
      <c r="J40" s="137">
        <v>2026</v>
      </c>
      <c r="K40" s="139">
        <v>2013</v>
      </c>
      <c r="L40" s="140">
        <f t="shared" si="3"/>
        <v>13</v>
      </c>
      <c r="M40" s="141">
        <f>(IF(L40&lt;=40,(E39),IF(L40&lt;=60,(E40))))</f>
        <v>500000</v>
      </c>
    </row>
    <row r="41" spans="1:13" x14ac:dyDescent="0.25">
      <c r="A41" s="145"/>
      <c r="B41" s="145"/>
      <c r="C41" s="146"/>
      <c r="D41" s="145"/>
      <c r="E41" s="146"/>
      <c r="F41" s="145"/>
      <c r="G41" s="146"/>
      <c r="H41" s="145"/>
      <c r="I41" s="137" t="s">
        <v>142</v>
      </c>
      <c r="J41" s="137">
        <v>2026</v>
      </c>
      <c r="K41" s="139"/>
      <c r="L41" s="140">
        <f t="shared" si="3"/>
        <v>2026</v>
      </c>
      <c r="M41" s="141" t="b">
        <f>(IF(L41&lt;=40,(E39),IF(L41&lt;=60,(E40))))</f>
        <v>0</v>
      </c>
    </row>
    <row r="42" spans="1:13" x14ac:dyDescent="0.25">
      <c r="A42" s="145"/>
      <c r="B42" s="145"/>
      <c r="C42" s="146"/>
      <c r="D42" s="145"/>
      <c r="E42" s="146"/>
      <c r="F42" s="145"/>
      <c r="G42" s="146"/>
      <c r="H42" s="145"/>
      <c r="I42" s="137" t="s">
        <v>143</v>
      </c>
      <c r="J42" s="137">
        <v>2026</v>
      </c>
      <c r="K42" s="139"/>
      <c r="L42" s="140">
        <f t="shared" si="3"/>
        <v>2026</v>
      </c>
      <c r="M42" s="141" t="b">
        <f>(IF(L42&lt;=40,(E39),IF(L42&lt;=60,(E40))))</f>
        <v>0</v>
      </c>
    </row>
    <row r="43" spans="1:13" x14ac:dyDescent="0.25">
      <c r="A43" s="145"/>
      <c r="B43" s="145"/>
      <c r="C43" s="146"/>
      <c r="D43" s="145"/>
      <c r="E43" s="146"/>
      <c r="F43" s="145"/>
      <c r="G43" s="146"/>
      <c r="H43" s="145"/>
      <c r="I43" s="137" t="s">
        <v>144</v>
      </c>
      <c r="J43" s="137">
        <v>2026</v>
      </c>
      <c r="K43" s="139"/>
      <c r="L43" s="140">
        <f t="shared" si="3"/>
        <v>2026</v>
      </c>
      <c r="M43" s="141" t="b">
        <f>(IF(L43&lt;=40,(E39),IF(L43&lt;=60,(E40))))</f>
        <v>0</v>
      </c>
    </row>
    <row r="44" spans="1:13" ht="15.75" thickBot="1" x14ac:dyDescent="0.3">
      <c r="A44" s="145"/>
      <c r="B44" s="145"/>
      <c r="C44" s="146"/>
      <c r="D44" s="145"/>
      <c r="E44" s="146"/>
      <c r="F44" s="145"/>
      <c r="G44" s="146"/>
      <c r="H44" s="145"/>
      <c r="I44" s="137" t="s">
        <v>145</v>
      </c>
      <c r="J44" s="137">
        <v>2026</v>
      </c>
      <c r="K44" s="139"/>
      <c r="L44" s="140">
        <f t="shared" si="3"/>
        <v>2026</v>
      </c>
      <c r="M44" s="155" t="b">
        <f>(IF(L44&lt;=40,(E39),IF(L44&lt;=60,(E40))))</f>
        <v>0</v>
      </c>
    </row>
    <row r="45" spans="1:13" ht="15.75" thickBot="1" x14ac:dyDescent="0.3">
      <c r="A45" s="145"/>
      <c r="B45" s="145"/>
      <c r="C45" s="146"/>
      <c r="D45" s="145"/>
      <c r="E45" s="146"/>
      <c r="F45" s="145"/>
      <c r="G45" s="146"/>
      <c r="H45" s="145"/>
      <c r="I45" s="146"/>
      <c r="M45" s="156">
        <f>SUM(M38:M44)</f>
        <v>2500000</v>
      </c>
    </row>
    <row r="46" spans="1:13" x14ac:dyDescent="0.25">
      <c r="A46" s="145"/>
      <c r="B46" s="145"/>
      <c r="C46" s="146"/>
      <c r="D46" s="145"/>
      <c r="E46" s="146"/>
      <c r="F46" s="145"/>
      <c r="G46" s="146"/>
      <c r="H46" s="145"/>
      <c r="I46" s="146"/>
    </row>
    <row r="47" spans="1:13" x14ac:dyDescent="0.25">
      <c r="A47" s="145"/>
      <c r="B47" s="98" t="s">
        <v>120</v>
      </c>
      <c r="C47" s="157" t="s">
        <v>151</v>
      </c>
      <c r="D47" s="145"/>
      <c r="E47" s="146"/>
      <c r="F47" s="145"/>
      <c r="G47" s="146"/>
      <c r="H47" s="145"/>
      <c r="I47" s="135" t="s">
        <v>122</v>
      </c>
      <c r="J47" s="96" t="s">
        <v>123</v>
      </c>
      <c r="K47" s="96" t="s">
        <v>124</v>
      </c>
      <c r="L47" s="96" t="s">
        <v>125</v>
      </c>
      <c r="M47" s="96" t="s">
        <v>126</v>
      </c>
    </row>
    <row r="48" spans="1:13" x14ac:dyDescent="0.25">
      <c r="A48" s="151" t="s">
        <v>127</v>
      </c>
      <c r="B48" s="158" t="s">
        <v>152</v>
      </c>
      <c r="C48" s="152" t="s">
        <v>129</v>
      </c>
      <c r="D48" s="158" t="s">
        <v>131</v>
      </c>
      <c r="E48" s="159" t="s">
        <v>129</v>
      </c>
      <c r="F48" s="145"/>
      <c r="G48" s="146"/>
      <c r="H48" s="145"/>
      <c r="I48" s="137" t="s">
        <v>152</v>
      </c>
      <c r="J48" s="137">
        <v>2026</v>
      </c>
      <c r="K48" s="139"/>
      <c r="L48" s="140">
        <f t="shared" ref="L48:L54" si="4">J48-K48</f>
        <v>2026</v>
      </c>
      <c r="M48" s="141" t="b">
        <f>(IF(L48&lt;=40,(C49),IF(L48&lt;=60,(C50))))</f>
        <v>0</v>
      </c>
    </row>
    <row r="49" spans="1:13" x14ac:dyDescent="0.25">
      <c r="A49" s="96">
        <v>1</v>
      </c>
      <c r="B49" s="96" t="s">
        <v>153</v>
      </c>
      <c r="C49" s="142">
        <v>2500000</v>
      </c>
      <c r="D49" s="96" t="s">
        <v>134</v>
      </c>
      <c r="E49" s="142">
        <v>1000000</v>
      </c>
      <c r="F49" s="145"/>
      <c r="G49" s="146"/>
      <c r="H49" s="145"/>
      <c r="I49" s="137" t="s">
        <v>138</v>
      </c>
      <c r="J49" s="137">
        <v>2026</v>
      </c>
      <c r="K49" s="139"/>
      <c r="L49" s="140">
        <f t="shared" si="4"/>
        <v>2026</v>
      </c>
      <c r="M49" s="141" t="b">
        <f>(IF(L49&lt;=40,(E49),IF(L49&lt;=60,(E50))))</f>
        <v>0</v>
      </c>
    </row>
    <row r="50" spans="1:13" x14ac:dyDescent="0.25">
      <c r="A50" s="96">
        <v>2</v>
      </c>
      <c r="B50" s="96" t="s">
        <v>154</v>
      </c>
      <c r="C50" s="142">
        <v>2000000</v>
      </c>
      <c r="D50" s="96" t="s">
        <v>137</v>
      </c>
      <c r="E50" s="142">
        <v>1500000</v>
      </c>
      <c r="F50" s="145"/>
      <c r="G50" s="146"/>
      <c r="H50" s="145"/>
      <c r="I50" s="137" t="s">
        <v>140</v>
      </c>
      <c r="J50" s="137">
        <v>2026</v>
      </c>
      <c r="K50" s="139"/>
      <c r="L50" s="140">
        <f t="shared" si="4"/>
        <v>2026</v>
      </c>
      <c r="M50" s="141" t="b">
        <f>(IF(L50&lt;=40,(E49),IF(L50&lt;=60,(E50))))</f>
        <v>0</v>
      </c>
    </row>
    <row r="51" spans="1:13" x14ac:dyDescent="0.25">
      <c r="A51" s="145"/>
      <c r="B51" s="145"/>
      <c r="C51" s="146"/>
      <c r="D51" s="145"/>
      <c r="E51" s="146"/>
      <c r="F51" s="145"/>
      <c r="G51" s="146"/>
      <c r="H51" s="145"/>
      <c r="I51" s="137" t="s">
        <v>142</v>
      </c>
      <c r="J51" s="137">
        <v>2026</v>
      </c>
      <c r="K51" s="139"/>
      <c r="L51" s="140">
        <f t="shared" si="4"/>
        <v>2026</v>
      </c>
      <c r="M51" s="141" t="b">
        <f>(IF(L51&lt;=40,(E49),IF(L51&lt;=60,(E50))))</f>
        <v>0</v>
      </c>
    </row>
    <row r="52" spans="1:13" x14ac:dyDescent="0.25">
      <c r="A52" s="145"/>
      <c r="B52" s="145"/>
      <c r="C52" s="146"/>
      <c r="D52" s="145"/>
      <c r="E52" s="146"/>
      <c r="F52" s="145"/>
      <c r="G52" s="146"/>
      <c r="H52" s="145"/>
      <c r="I52" s="137" t="s">
        <v>143</v>
      </c>
      <c r="J52" s="137">
        <v>2026</v>
      </c>
      <c r="K52" s="139"/>
      <c r="L52" s="140">
        <f t="shared" si="4"/>
        <v>2026</v>
      </c>
      <c r="M52" s="141" t="b">
        <f>(IF(L52&lt;=40,(E49),IF(L52&lt;=60,(E50))))</f>
        <v>0</v>
      </c>
    </row>
    <row r="53" spans="1:13" x14ac:dyDescent="0.25">
      <c r="A53" s="145"/>
      <c r="B53" s="145"/>
      <c r="C53" s="146"/>
      <c r="D53" s="145"/>
      <c r="E53" s="146"/>
      <c r="F53" s="145"/>
      <c r="G53" s="146"/>
      <c r="H53" s="145"/>
      <c r="I53" s="137" t="s">
        <v>144</v>
      </c>
      <c r="J53" s="137">
        <v>2026</v>
      </c>
      <c r="K53" s="139"/>
      <c r="L53" s="140">
        <f t="shared" si="4"/>
        <v>2026</v>
      </c>
      <c r="M53" s="141" t="b">
        <f>(IF(L53&lt;=40,(E49),IF(L53&lt;=60,(E50))))</f>
        <v>0</v>
      </c>
    </row>
    <row r="54" spans="1:13" ht="15.75" thickBot="1" x14ac:dyDescent="0.3">
      <c r="A54" s="145"/>
      <c r="B54" s="145"/>
      <c r="C54" s="146"/>
      <c r="D54" s="145"/>
      <c r="E54" s="146"/>
      <c r="F54" s="145"/>
      <c r="G54" s="146"/>
      <c r="H54" s="145"/>
      <c r="I54" s="137" t="s">
        <v>145</v>
      </c>
      <c r="J54" s="137">
        <v>2026</v>
      </c>
      <c r="K54" s="139"/>
      <c r="L54" s="140">
        <f t="shared" si="4"/>
        <v>2026</v>
      </c>
      <c r="M54" s="155" t="b">
        <f>(IF(L54&lt;=40,(E49),IF(L54&lt;=60,(E50))))</f>
        <v>0</v>
      </c>
    </row>
    <row r="55" spans="1:13" ht="15.75" thickBot="1" x14ac:dyDescent="0.3">
      <c r="A55" s="145"/>
      <c r="B55" s="145"/>
      <c r="C55" s="146"/>
      <c r="D55" s="145"/>
      <c r="E55" s="146"/>
      <c r="F55" s="145"/>
      <c r="G55" s="146"/>
      <c r="H55" s="145"/>
      <c r="I55" s="146"/>
      <c r="M55" s="156">
        <f>SUM(M48:M54)</f>
        <v>0</v>
      </c>
    </row>
    <row r="56" spans="1:13" x14ac:dyDescent="0.25">
      <c r="A56" s="145"/>
      <c r="B56" s="145"/>
      <c r="C56" s="146"/>
      <c r="D56" s="145"/>
      <c r="E56" s="146"/>
      <c r="F56" s="145"/>
      <c r="G56" s="146"/>
      <c r="H56" s="145"/>
      <c r="I56" s="145"/>
    </row>
    <row r="57" spans="1:13" x14ac:dyDescent="0.25">
      <c r="B57" s="98" t="s">
        <v>146</v>
      </c>
      <c r="I57" s="135" t="s">
        <v>122</v>
      </c>
      <c r="J57" s="96" t="s">
        <v>123</v>
      </c>
      <c r="K57" s="96" t="s">
        <v>124</v>
      </c>
      <c r="L57" s="96" t="s">
        <v>125</v>
      </c>
      <c r="M57" s="96" t="s">
        <v>126</v>
      </c>
    </row>
    <row r="58" spans="1:13" s="153" customFormat="1" x14ac:dyDescent="0.25">
      <c r="A58" s="151" t="s">
        <v>127</v>
      </c>
      <c r="B58" s="151" t="s">
        <v>149</v>
      </c>
      <c r="C58" s="152" t="s">
        <v>129</v>
      </c>
      <c r="D58" s="151" t="s">
        <v>131</v>
      </c>
      <c r="E58" s="152" t="s">
        <v>129</v>
      </c>
      <c r="H58" s="154"/>
      <c r="I58" s="137" t="s">
        <v>149</v>
      </c>
      <c r="J58" s="137">
        <v>2026</v>
      </c>
      <c r="K58" s="139"/>
      <c r="L58" s="140">
        <f t="shared" ref="L58:L64" si="5">J58-K58</f>
        <v>2026</v>
      </c>
      <c r="M58" s="141" t="b">
        <f>(IF(L58&lt;=40,(C59),IF(L58&lt;=60,(C60))))</f>
        <v>0</v>
      </c>
    </row>
    <row r="59" spans="1:13" x14ac:dyDescent="0.25">
      <c r="A59" s="96">
        <v>1</v>
      </c>
      <c r="B59" s="96" t="s">
        <v>132</v>
      </c>
      <c r="C59" s="142">
        <v>3000000</v>
      </c>
      <c r="D59" s="96" t="s">
        <v>134</v>
      </c>
      <c r="E59" s="142">
        <v>1000000</v>
      </c>
      <c r="H59" s="146"/>
      <c r="I59" s="137" t="s">
        <v>138</v>
      </c>
      <c r="J59" s="137">
        <v>2026</v>
      </c>
      <c r="K59" s="139"/>
      <c r="L59" s="140">
        <f t="shared" si="5"/>
        <v>2026</v>
      </c>
      <c r="M59" s="141" t="b">
        <f>(IF(L59&lt;=40,(E59),IF(L59&lt;=60,(E60))))</f>
        <v>0</v>
      </c>
    </row>
    <row r="60" spans="1:13" x14ac:dyDescent="0.25">
      <c r="A60" s="96">
        <v>2</v>
      </c>
      <c r="B60" s="96" t="s">
        <v>150</v>
      </c>
      <c r="C60" s="142">
        <v>2000000</v>
      </c>
      <c r="D60" s="96" t="s">
        <v>137</v>
      </c>
      <c r="E60" s="142">
        <v>1000000</v>
      </c>
      <c r="H60" s="146"/>
      <c r="I60" s="137" t="s">
        <v>140</v>
      </c>
      <c r="J60" s="137">
        <v>2026</v>
      </c>
      <c r="K60" s="139"/>
      <c r="L60" s="140">
        <f t="shared" si="5"/>
        <v>2026</v>
      </c>
      <c r="M60" s="141" t="b">
        <f>(IF(L60&lt;=40,(E59),IF(L60&lt;=60,(E60))))</f>
        <v>0</v>
      </c>
    </row>
    <row r="61" spans="1:13" x14ac:dyDescent="0.25">
      <c r="I61" s="137" t="s">
        <v>142</v>
      </c>
      <c r="J61" s="137">
        <v>2026</v>
      </c>
      <c r="K61" s="139"/>
      <c r="L61" s="140">
        <f t="shared" si="5"/>
        <v>2026</v>
      </c>
      <c r="M61" s="141" t="b">
        <f>(IF(L61&lt;=40,(E59),IF(L61&lt;=60,(E60))))</f>
        <v>0</v>
      </c>
    </row>
    <row r="62" spans="1:13" x14ac:dyDescent="0.25">
      <c r="I62" s="137" t="s">
        <v>143</v>
      </c>
      <c r="J62" s="137">
        <v>2026</v>
      </c>
      <c r="K62" s="139"/>
      <c r="L62" s="140">
        <f t="shared" si="5"/>
        <v>2026</v>
      </c>
      <c r="M62" s="141" t="b">
        <f>(IF(L62&lt;=40,(E59),IF(L62&lt;=60,(E60))))</f>
        <v>0</v>
      </c>
    </row>
    <row r="63" spans="1:13" x14ac:dyDescent="0.25">
      <c r="I63" s="137" t="s">
        <v>144</v>
      </c>
      <c r="J63" s="137">
        <v>2026</v>
      </c>
      <c r="K63" s="139"/>
      <c r="L63" s="140">
        <f t="shared" si="5"/>
        <v>2026</v>
      </c>
      <c r="M63" s="141" t="b">
        <f>(IF(L63&lt;=40,(E59),IF(L63&lt;=60,(E60))))</f>
        <v>0</v>
      </c>
    </row>
    <row r="64" spans="1:13" ht="15.75" thickBot="1" x14ac:dyDescent="0.3">
      <c r="I64" s="137" t="s">
        <v>145</v>
      </c>
      <c r="J64" s="137">
        <v>2026</v>
      </c>
      <c r="K64" s="139"/>
      <c r="L64" s="140">
        <f t="shared" si="5"/>
        <v>2026</v>
      </c>
      <c r="M64" s="155" t="b">
        <f>(IF(L64&lt;=40,(E59),IF(L64&lt;=60,(E60))))</f>
        <v>0</v>
      </c>
    </row>
    <row r="65" spans="1:13" ht="15.75" thickBot="1" x14ac:dyDescent="0.3">
      <c r="M65" s="156">
        <f>SUM(M58:M64)</f>
        <v>0</v>
      </c>
    </row>
    <row r="67" spans="1:13" x14ac:dyDescent="0.25">
      <c r="B67" s="98" t="s">
        <v>146</v>
      </c>
      <c r="C67" s="157" t="s">
        <v>151</v>
      </c>
      <c r="I67" s="135" t="s">
        <v>122</v>
      </c>
      <c r="J67" s="96" t="s">
        <v>123</v>
      </c>
      <c r="K67" s="96" t="s">
        <v>124</v>
      </c>
      <c r="L67" s="96" t="s">
        <v>125</v>
      </c>
      <c r="M67" s="96" t="s">
        <v>126</v>
      </c>
    </row>
    <row r="68" spans="1:13" x14ac:dyDescent="0.25">
      <c r="A68" s="151" t="s">
        <v>127</v>
      </c>
      <c r="B68" s="158" t="s">
        <v>152</v>
      </c>
      <c r="C68" s="152" t="s">
        <v>129</v>
      </c>
      <c r="D68" s="158" t="s">
        <v>131</v>
      </c>
      <c r="E68" s="159" t="s">
        <v>129</v>
      </c>
      <c r="I68" s="137" t="s">
        <v>152</v>
      </c>
      <c r="J68" s="137">
        <v>2026</v>
      </c>
      <c r="K68" s="139"/>
      <c r="L68" s="140">
        <f t="shared" ref="L68:L74" si="6">J68-K68</f>
        <v>2026</v>
      </c>
      <c r="M68" s="141" t="b">
        <f>(IF(L68&lt;=40,(C69),IF(L68&lt;=60,(C70))))</f>
        <v>0</v>
      </c>
    </row>
    <row r="69" spans="1:13" x14ac:dyDescent="0.25">
      <c r="A69" s="96">
        <v>1</v>
      </c>
      <c r="B69" s="96" t="s">
        <v>153</v>
      </c>
      <c r="C69" s="142">
        <v>3500000</v>
      </c>
      <c r="D69" s="96" t="s">
        <v>134</v>
      </c>
      <c r="E69" s="142">
        <v>2000000</v>
      </c>
      <c r="I69" s="137" t="s">
        <v>138</v>
      </c>
      <c r="J69" s="137">
        <v>2026</v>
      </c>
      <c r="K69" s="139"/>
      <c r="L69" s="140">
        <f t="shared" si="6"/>
        <v>2026</v>
      </c>
      <c r="M69" s="141" t="b">
        <f>(IF(L69&lt;=40,(E69),IF(L69&lt;=60,(E70))))</f>
        <v>0</v>
      </c>
    </row>
    <row r="70" spans="1:13" x14ac:dyDescent="0.25">
      <c r="A70" s="96">
        <v>2</v>
      </c>
      <c r="B70" s="96" t="s">
        <v>154</v>
      </c>
      <c r="C70" s="142">
        <v>2500000</v>
      </c>
      <c r="D70" s="96" t="s">
        <v>137</v>
      </c>
      <c r="E70" s="142">
        <v>2500000</v>
      </c>
      <c r="I70" s="137" t="s">
        <v>140</v>
      </c>
      <c r="J70" s="137">
        <v>2026</v>
      </c>
      <c r="K70" s="139"/>
      <c r="L70" s="140">
        <f t="shared" si="6"/>
        <v>2026</v>
      </c>
      <c r="M70" s="141" t="b">
        <f>(IF(L70&lt;=40,(E69),IF(L70&lt;=60,(E70))))</f>
        <v>0</v>
      </c>
    </row>
    <row r="71" spans="1:13" x14ac:dyDescent="0.25">
      <c r="I71" s="137" t="s">
        <v>142</v>
      </c>
      <c r="J71" s="137">
        <v>2026</v>
      </c>
      <c r="K71" s="139"/>
      <c r="L71" s="140">
        <f t="shared" si="6"/>
        <v>2026</v>
      </c>
      <c r="M71" s="141" t="b">
        <f>(IF(L71&lt;=40,(E69),IF(L71&lt;=60,(E70))))</f>
        <v>0</v>
      </c>
    </row>
    <row r="72" spans="1:13" x14ac:dyDescent="0.25">
      <c r="I72" s="137" t="s">
        <v>143</v>
      </c>
      <c r="J72" s="137">
        <v>2026</v>
      </c>
      <c r="K72" s="139"/>
      <c r="L72" s="140">
        <f t="shared" si="6"/>
        <v>2026</v>
      </c>
      <c r="M72" s="141" t="b">
        <f>(IF(L72&lt;=40,(E69),IF(L72&lt;=60,(E70))))</f>
        <v>0</v>
      </c>
    </row>
    <row r="73" spans="1:13" x14ac:dyDescent="0.25">
      <c r="I73" s="137" t="s">
        <v>144</v>
      </c>
      <c r="J73" s="137">
        <v>2026</v>
      </c>
      <c r="K73" s="139"/>
      <c r="L73" s="140">
        <f t="shared" si="6"/>
        <v>2026</v>
      </c>
      <c r="M73" s="141" t="b">
        <f>(IF(L73&lt;=40,(E69),IF(L73&lt;=60,(E70))))</f>
        <v>0</v>
      </c>
    </row>
    <row r="74" spans="1:13" ht="15.75" thickBot="1" x14ac:dyDescent="0.3">
      <c r="I74" s="137" t="s">
        <v>145</v>
      </c>
      <c r="J74" s="137">
        <v>2026</v>
      </c>
      <c r="K74" s="139"/>
      <c r="L74" s="140">
        <f t="shared" si="6"/>
        <v>2026</v>
      </c>
      <c r="M74" s="155" t="b">
        <f>(IF(L74&lt;=40,(E69),IF(L74&lt;=60,(E70))))</f>
        <v>0</v>
      </c>
    </row>
    <row r="75" spans="1:13" ht="15.75" thickBot="1" x14ac:dyDescent="0.3">
      <c r="I75" s="127"/>
      <c r="J75" s="127"/>
      <c r="K75" s="127"/>
      <c r="L75" s="4"/>
      <c r="M75" s="156">
        <f>SUM(M68:M74)</f>
        <v>0</v>
      </c>
    </row>
    <row r="76" spans="1:13" x14ac:dyDescent="0.25">
      <c r="I76" s="127"/>
      <c r="J76" s="127"/>
      <c r="K76" s="127"/>
      <c r="L76" s="4"/>
      <c r="M76" s="160"/>
    </row>
    <row r="77" spans="1:13" x14ac:dyDescent="0.25">
      <c r="B77" s="98" t="s">
        <v>147</v>
      </c>
      <c r="I77" s="135" t="s">
        <v>122</v>
      </c>
      <c r="J77" s="96" t="s">
        <v>123</v>
      </c>
      <c r="K77" s="96" t="s">
        <v>124</v>
      </c>
      <c r="L77" s="96" t="s">
        <v>125</v>
      </c>
      <c r="M77" s="96" t="s">
        <v>126</v>
      </c>
    </row>
    <row r="78" spans="1:13" s="153" customFormat="1" x14ac:dyDescent="0.25">
      <c r="A78" s="151" t="s">
        <v>127</v>
      </c>
      <c r="B78" s="151" t="s">
        <v>149</v>
      </c>
      <c r="C78" s="152" t="s">
        <v>129</v>
      </c>
      <c r="D78" s="151" t="s">
        <v>131</v>
      </c>
      <c r="E78" s="152" t="s">
        <v>129</v>
      </c>
      <c r="H78" s="154"/>
      <c r="I78" s="137" t="s">
        <v>149</v>
      </c>
      <c r="J78" s="137">
        <v>2026</v>
      </c>
      <c r="K78" s="139"/>
      <c r="L78" s="140">
        <f t="shared" ref="L78:L84" si="7">J78-K78</f>
        <v>2026</v>
      </c>
      <c r="M78" s="141" t="b">
        <f>(IF(L78&lt;=40,(C79),IF(L78&lt;=60,(C80))))</f>
        <v>0</v>
      </c>
    </row>
    <row r="79" spans="1:13" x14ac:dyDescent="0.25">
      <c r="A79" s="96">
        <v>1</v>
      </c>
      <c r="B79" s="96" t="s">
        <v>132</v>
      </c>
      <c r="C79" s="142">
        <v>3500000</v>
      </c>
      <c r="D79" s="96" t="s">
        <v>134</v>
      </c>
      <c r="E79" s="142">
        <v>1000000</v>
      </c>
      <c r="H79" s="146"/>
      <c r="I79" s="137" t="s">
        <v>138</v>
      </c>
      <c r="J79" s="137">
        <v>2026</v>
      </c>
      <c r="K79" s="139"/>
      <c r="L79" s="140">
        <f t="shared" si="7"/>
        <v>2026</v>
      </c>
      <c r="M79" s="141" t="b">
        <f>(IF(L79&lt;=40,(E79),IF(L79&lt;=60,(E80))))</f>
        <v>0</v>
      </c>
    </row>
    <row r="80" spans="1:13" x14ac:dyDescent="0.25">
      <c r="A80" s="96">
        <v>2</v>
      </c>
      <c r="B80" s="96" t="s">
        <v>150</v>
      </c>
      <c r="C80" s="142">
        <v>2500000</v>
      </c>
      <c r="D80" s="96" t="s">
        <v>137</v>
      </c>
      <c r="E80" s="142">
        <v>1000000</v>
      </c>
      <c r="H80" s="146"/>
      <c r="I80" s="137" t="s">
        <v>140</v>
      </c>
      <c r="J80" s="137">
        <v>2026</v>
      </c>
      <c r="K80" s="139"/>
      <c r="L80" s="140">
        <f t="shared" si="7"/>
        <v>2026</v>
      </c>
      <c r="M80" s="141" t="b">
        <f>(IF(L80&lt;=40,(E79),IF(L80&lt;=60,(E80))))</f>
        <v>0</v>
      </c>
    </row>
    <row r="81" spans="1:13" x14ac:dyDescent="0.25">
      <c r="I81" s="137" t="s">
        <v>142</v>
      </c>
      <c r="J81" s="137">
        <v>2026</v>
      </c>
      <c r="K81" s="139"/>
      <c r="L81" s="140">
        <f t="shared" si="7"/>
        <v>2026</v>
      </c>
      <c r="M81" s="141" t="b">
        <f>(IF(L81&lt;=40,(E79),IF(L81&lt;=60,(E80))))</f>
        <v>0</v>
      </c>
    </row>
    <row r="82" spans="1:13" x14ac:dyDescent="0.25">
      <c r="I82" s="137" t="s">
        <v>143</v>
      </c>
      <c r="J82" s="137">
        <v>2026</v>
      </c>
      <c r="K82" s="139"/>
      <c r="L82" s="140">
        <f t="shared" si="7"/>
        <v>2026</v>
      </c>
      <c r="M82" s="141" t="b">
        <f>(IF(L82&lt;=40,(E79),IF(L82&lt;=60,(E80))))</f>
        <v>0</v>
      </c>
    </row>
    <row r="83" spans="1:13" x14ac:dyDescent="0.25">
      <c r="I83" s="137" t="s">
        <v>144</v>
      </c>
      <c r="J83" s="137">
        <v>2026</v>
      </c>
      <c r="K83" s="139"/>
      <c r="L83" s="140">
        <f t="shared" si="7"/>
        <v>2026</v>
      </c>
      <c r="M83" s="141" t="b">
        <f>(IF(L83&lt;=40,(E79),IF(L83&lt;=60,(E80))))</f>
        <v>0</v>
      </c>
    </row>
    <row r="84" spans="1:13" ht="15.75" thickBot="1" x14ac:dyDescent="0.3">
      <c r="I84" s="137" t="s">
        <v>145</v>
      </c>
      <c r="J84" s="137">
        <v>2026</v>
      </c>
      <c r="K84" s="139"/>
      <c r="L84" s="140">
        <f t="shared" si="7"/>
        <v>2026</v>
      </c>
      <c r="M84" s="155" t="b">
        <f>(IF(L84&lt;=40,(E79),IF(L84&lt;=60,(E80))))</f>
        <v>0</v>
      </c>
    </row>
    <row r="85" spans="1:13" ht="15.75" thickBot="1" x14ac:dyDescent="0.3">
      <c r="M85" s="156">
        <f>SUM(M78:M84)</f>
        <v>0</v>
      </c>
    </row>
    <row r="87" spans="1:13" x14ac:dyDescent="0.25">
      <c r="B87" s="98" t="s">
        <v>147</v>
      </c>
      <c r="C87" s="157" t="s">
        <v>151</v>
      </c>
      <c r="I87" s="135" t="s">
        <v>122</v>
      </c>
      <c r="J87" s="96" t="s">
        <v>123</v>
      </c>
      <c r="K87" s="96" t="s">
        <v>124</v>
      </c>
      <c r="L87" s="96" t="s">
        <v>125</v>
      </c>
      <c r="M87" s="96" t="s">
        <v>126</v>
      </c>
    </row>
    <row r="88" spans="1:13" x14ac:dyDescent="0.25">
      <c r="A88" s="151" t="s">
        <v>127</v>
      </c>
      <c r="B88" s="158" t="s">
        <v>152</v>
      </c>
      <c r="C88" s="152" t="s">
        <v>129</v>
      </c>
      <c r="D88" s="158" t="s">
        <v>131</v>
      </c>
      <c r="E88" s="159" t="s">
        <v>129</v>
      </c>
      <c r="I88" s="137" t="s">
        <v>152</v>
      </c>
      <c r="J88" s="137">
        <v>2026</v>
      </c>
      <c r="K88" s="139"/>
      <c r="L88" s="140">
        <f t="shared" ref="L88:L94" si="8">J88-K88</f>
        <v>2026</v>
      </c>
      <c r="M88" s="141" t="b">
        <f>(IF(L88&lt;=40,(C89),IF(L88&lt;=60,(C90))))</f>
        <v>0</v>
      </c>
    </row>
    <row r="89" spans="1:13" x14ac:dyDescent="0.25">
      <c r="A89" s="96">
        <v>1</v>
      </c>
      <c r="B89" s="96" t="s">
        <v>153</v>
      </c>
      <c r="C89" s="142">
        <v>4000000</v>
      </c>
      <c r="D89" s="96" t="s">
        <v>134</v>
      </c>
      <c r="E89" s="142">
        <v>2500000</v>
      </c>
      <c r="I89" s="137" t="s">
        <v>138</v>
      </c>
      <c r="J89" s="137">
        <v>2026</v>
      </c>
      <c r="K89" s="139"/>
      <c r="L89" s="140">
        <f t="shared" si="8"/>
        <v>2026</v>
      </c>
      <c r="M89" s="141" t="b">
        <f>(IF(L89&lt;=40,(E89),IF(L89&lt;=60,(E90))))</f>
        <v>0</v>
      </c>
    </row>
    <row r="90" spans="1:13" x14ac:dyDescent="0.25">
      <c r="A90" s="96">
        <v>2</v>
      </c>
      <c r="B90" s="96" t="s">
        <v>154</v>
      </c>
      <c r="C90" s="142">
        <v>3500000</v>
      </c>
      <c r="D90" s="96" t="s">
        <v>137</v>
      </c>
      <c r="E90" s="142">
        <v>3000000</v>
      </c>
      <c r="I90" s="137" t="s">
        <v>140</v>
      </c>
      <c r="J90" s="137">
        <v>2026</v>
      </c>
      <c r="K90" s="139"/>
      <c r="L90" s="140">
        <f t="shared" si="8"/>
        <v>2026</v>
      </c>
      <c r="M90" s="141" t="b">
        <f>(IF(L90&lt;=40,(E89),IF(L90&lt;=60,(E90))))</f>
        <v>0</v>
      </c>
    </row>
    <row r="91" spans="1:13" x14ac:dyDescent="0.25">
      <c r="I91" s="137" t="s">
        <v>142</v>
      </c>
      <c r="J91" s="137">
        <v>2026</v>
      </c>
      <c r="K91" s="139"/>
      <c r="L91" s="140">
        <f t="shared" si="8"/>
        <v>2026</v>
      </c>
      <c r="M91" s="141" t="b">
        <f>(IF(L91&lt;=40,(E89),IF(L91&lt;=60,(E90))))</f>
        <v>0</v>
      </c>
    </row>
    <row r="92" spans="1:13" x14ac:dyDescent="0.25">
      <c r="I92" s="137" t="s">
        <v>143</v>
      </c>
      <c r="J92" s="137">
        <v>2026</v>
      </c>
      <c r="K92" s="139"/>
      <c r="L92" s="140">
        <f t="shared" si="8"/>
        <v>2026</v>
      </c>
      <c r="M92" s="141" t="b">
        <f>(IF(L92&lt;=40,(E89),IF(L92&lt;=60,(E90))))</f>
        <v>0</v>
      </c>
    </row>
    <row r="93" spans="1:13" x14ac:dyDescent="0.25">
      <c r="I93" s="137" t="s">
        <v>144</v>
      </c>
      <c r="J93" s="137">
        <v>2026</v>
      </c>
      <c r="K93" s="139"/>
      <c r="L93" s="140">
        <f t="shared" si="8"/>
        <v>2026</v>
      </c>
      <c r="M93" s="141" t="b">
        <f>(IF(L93&lt;=40,(E89),IF(L93&lt;=60,(E90))))</f>
        <v>0</v>
      </c>
    </row>
    <row r="94" spans="1:13" ht="15.75" thickBot="1" x14ac:dyDescent="0.3">
      <c r="I94" s="137" t="s">
        <v>145</v>
      </c>
      <c r="J94" s="137">
        <v>2026</v>
      </c>
      <c r="K94" s="139"/>
      <c r="L94" s="140">
        <f t="shared" si="8"/>
        <v>2026</v>
      </c>
      <c r="M94" s="155" t="b">
        <f>(IF(L94&lt;=40,(E89),IF(L94&lt;=60,(E90))))</f>
        <v>0</v>
      </c>
    </row>
    <row r="95" spans="1:13" ht="15.75" thickBot="1" x14ac:dyDescent="0.3">
      <c r="I95" s="127"/>
      <c r="J95" s="127"/>
      <c r="K95" s="127"/>
      <c r="L95" s="4"/>
      <c r="M95" s="156">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0" bestFit="1" customWidth="1"/>
    <col min="2" max="2" width="27.7109375" customWidth="1"/>
    <col min="3" max="4" width="12.7109375" customWidth="1"/>
    <col min="5" max="5" width="13.85546875" customWidth="1"/>
    <col min="6" max="6" width="15.140625" style="161" customWidth="1"/>
  </cols>
  <sheetData>
    <row r="1" spans="1:6" x14ac:dyDescent="0.25">
      <c r="A1" s="153" t="s">
        <v>155</v>
      </c>
      <c r="B1" s="98" t="s">
        <v>156</v>
      </c>
    </row>
    <row r="3" spans="1:6" s="132" customFormat="1" ht="15.75" x14ac:dyDescent="0.25">
      <c r="A3" s="162" t="s">
        <v>127</v>
      </c>
      <c r="B3" s="163" t="s">
        <v>157</v>
      </c>
      <c r="C3" s="334" t="s">
        <v>158</v>
      </c>
      <c r="D3" s="335"/>
      <c r="E3" s="336"/>
      <c r="F3" s="163" t="s">
        <v>159</v>
      </c>
    </row>
    <row r="4" spans="1:6" x14ac:dyDescent="0.25">
      <c r="A4" s="164">
        <v>1</v>
      </c>
      <c r="B4" s="96" t="s">
        <v>160</v>
      </c>
      <c r="C4" s="330" t="s">
        <v>161</v>
      </c>
      <c r="D4" s="331"/>
      <c r="E4" s="332"/>
      <c r="F4" s="165">
        <v>0.1</v>
      </c>
    </row>
    <row r="5" spans="1:6" x14ac:dyDescent="0.25">
      <c r="A5" s="164"/>
      <c r="B5" s="96"/>
      <c r="C5" s="330" t="s">
        <v>162</v>
      </c>
      <c r="D5" s="331"/>
      <c r="E5" s="332"/>
      <c r="F5" s="165">
        <v>0.08</v>
      </c>
    </row>
    <row r="6" spans="1:6" x14ac:dyDescent="0.25">
      <c r="A6" s="164"/>
      <c r="B6" s="96"/>
      <c r="C6" s="330" t="s">
        <v>163</v>
      </c>
      <c r="D6" s="331"/>
      <c r="E6" s="332"/>
      <c r="F6" s="165">
        <v>0.05</v>
      </c>
    </row>
    <row r="7" spans="1:6" x14ac:dyDescent="0.25">
      <c r="A7" s="164"/>
      <c r="B7" s="96"/>
      <c r="C7" s="330"/>
      <c r="D7" s="331"/>
      <c r="E7" s="332"/>
      <c r="F7" s="166"/>
    </row>
    <row r="8" spans="1:6" x14ac:dyDescent="0.25">
      <c r="A8" s="164">
        <v>2</v>
      </c>
      <c r="B8" s="96" t="s">
        <v>164</v>
      </c>
      <c r="C8" s="330" t="s">
        <v>165</v>
      </c>
      <c r="D8" s="331"/>
      <c r="E8" s="332"/>
      <c r="F8" s="165">
        <v>0.2</v>
      </c>
    </row>
    <row r="9" spans="1:6" x14ac:dyDescent="0.25">
      <c r="A9" s="164"/>
      <c r="B9" s="96"/>
      <c r="C9" s="330" t="s">
        <v>166</v>
      </c>
      <c r="D9" s="331"/>
      <c r="E9" s="332"/>
      <c r="F9" s="165">
        <v>0.17</v>
      </c>
    </row>
    <row r="10" spans="1:6" x14ac:dyDescent="0.25">
      <c r="A10" s="164"/>
      <c r="B10" s="96"/>
      <c r="C10" s="330" t="s">
        <v>163</v>
      </c>
      <c r="D10" s="331"/>
      <c r="E10" s="332"/>
      <c r="F10" s="165">
        <v>0.15</v>
      </c>
    </row>
    <row r="11" spans="1:6" x14ac:dyDescent="0.25">
      <c r="A11" s="164"/>
      <c r="B11" s="96"/>
      <c r="C11" s="330"/>
      <c r="D11" s="331"/>
      <c r="E11" s="332"/>
      <c r="F11" s="165"/>
    </row>
    <row r="12" spans="1:6" x14ac:dyDescent="0.25">
      <c r="A12" s="164"/>
      <c r="B12" s="96"/>
      <c r="C12" s="330"/>
      <c r="D12" s="331"/>
      <c r="E12" s="332"/>
      <c r="F12" s="166"/>
    </row>
    <row r="13" spans="1:6" x14ac:dyDescent="0.25">
      <c r="A13" s="164">
        <v>3</v>
      </c>
      <c r="B13" s="96" t="s">
        <v>114</v>
      </c>
      <c r="C13" s="330" t="s">
        <v>167</v>
      </c>
      <c r="D13" s="331"/>
      <c r="E13" s="332"/>
      <c r="F13" s="167">
        <v>300000</v>
      </c>
    </row>
    <row r="14" spans="1:6" x14ac:dyDescent="0.25">
      <c r="A14" s="164"/>
      <c r="B14" s="96"/>
      <c r="C14" s="330" t="s">
        <v>168</v>
      </c>
      <c r="D14" s="331"/>
      <c r="E14" s="332"/>
      <c r="F14" s="167">
        <v>350000</v>
      </c>
    </row>
    <row r="15" spans="1:6" x14ac:dyDescent="0.25">
      <c r="A15" s="164"/>
      <c r="B15" s="96"/>
      <c r="C15" s="330" t="s">
        <v>169</v>
      </c>
      <c r="D15" s="331"/>
      <c r="E15" s="332"/>
      <c r="F15" s="167">
        <v>400000</v>
      </c>
    </row>
    <row r="16" spans="1:6" ht="15.75" thickBot="1" x14ac:dyDescent="0.3">
      <c r="A16" s="164"/>
      <c r="B16" s="82"/>
      <c r="C16" s="337"/>
      <c r="D16" s="338"/>
      <c r="E16" s="339"/>
      <c r="F16" s="168"/>
    </row>
    <row r="17" spans="1:6" x14ac:dyDescent="0.25">
      <c r="A17" s="131"/>
      <c r="B17" s="340" t="s">
        <v>170</v>
      </c>
      <c r="C17" s="341"/>
      <c r="D17" s="341"/>
      <c r="E17" s="341"/>
      <c r="F17" s="342"/>
    </row>
    <row r="18" spans="1:6" x14ac:dyDescent="0.25">
      <c r="A18" s="131"/>
      <c r="B18" s="343" t="s">
        <v>171</v>
      </c>
      <c r="C18" s="345" t="s">
        <v>172</v>
      </c>
      <c r="D18" s="346"/>
      <c r="E18" s="346"/>
      <c r="F18" s="347"/>
    </row>
    <row r="19" spans="1:6" x14ac:dyDescent="0.25">
      <c r="A19" s="131"/>
      <c r="B19" s="344"/>
      <c r="C19" s="97" t="s">
        <v>173</v>
      </c>
      <c r="D19" s="97" t="s">
        <v>174</v>
      </c>
      <c r="E19" s="97" t="s">
        <v>175</v>
      </c>
      <c r="F19" s="169" t="s">
        <v>176</v>
      </c>
    </row>
    <row r="20" spans="1:6" x14ac:dyDescent="0.25">
      <c r="A20" s="131"/>
      <c r="B20" s="170" t="s">
        <v>167</v>
      </c>
      <c r="C20" s="97">
        <v>2</v>
      </c>
      <c r="D20" s="97">
        <v>2</v>
      </c>
      <c r="E20" s="97">
        <v>3</v>
      </c>
      <c r="F20" s="169">
        <v>3</v>
      </c>
    </row>
    <row r="21" spans="1:6" x14ac:dyDescent="0.25">
      <c r="A21" s="131"/>
      <c r="B21" s="170" t="s">
        <v>168</v>
      </c>
      <c r="C21" s="97">
        <v>2</v>
      </c>
      <c r="D21" s="97">
        <v>2</v>
      </c>
      <c r="E21" s="97">
        <v>3</v>
      </c>
      <c r="F21" s="169">
        <v>3</v>
      </c>
    </row>
    <row r="22" spans="1:6" ht="15.75" thickBot="1" x14ac:dyDescent="0.3">
      <c r="A22" s="131"/>
      <c r="B22" s="171" t="s">
        <v>169</v>
      </c>
      <c r="C22" s="172">
        <v>1</v>
      </c>
      <c r="D22" s="172">
        <v>1</v>
      </c>
      <c r="E22" s="172">
        <v>2</v>
      </c>
      <c r="F22" s="173">
        <v>2</v>
      </c>
    </row>
    <row r="23" spans="1:6" x14ac:dyDescent="0.25">
      <c r="A23" s="164"/>
      <c r="B23" s="174"/>
      <c r="C23" s="174"/>
      <c r="D23" s="174"/>
      <c r="E23" s="174"/>
      <c r="F23" s="175"/>
    </row>
    <row r="24" spans="1:6" x14ac:dyDescent="0.25">
      <c r="A24" s="164">
        <v>4</v>
      </c>
      <c r="B24" s="96" t="s">
        <v>177</v>
      </c>
      <c r="C24" s="330" t="s">
        <v>165</v>
      </c>
      <c r="D24" s="331"/>
      <c r="E24" s="332"/>
      <c r="F24" s="165">
        <v>0.1</v>
      </c>
    </row>
    <row r="25" spans="1:6" x14ac:dyDescent="0.25">
      <c r="A25" s="164"/>
      <c r="B25" s="96"/>
      <c r="C25" s="330" t="s">
        <v>166</v>
      </c>
      <c r="D25" s="331"/>
      <c r="E25" s="332"/>
      <c r="F25" s="165">
        <v>0.08</v>
      </c>
    </row>
    <row r="26" spans="1:6" x14ac:dyDescent="0.25">
      <c r="A26" s="164"/>
      <c r="B26" s="96"/>
      <c r="C26" s="330" t="s">
        <v>178</v>
      </c>
      <c r="D26" s="331"/>
      <c r="E26" s="332"/>
      <c r="F26" s="165">
        <v>0.05</v>
      </c>
    </row>
    <row r="27" spans="1:6" x14ac:dyDescent="0.25">
      <c r="A27" s="164"/>
      <c r="B27" s="96"/>
      <c r="C27" s="330"/>
      <c r="D27" s="331"/>
      <c r="E27" s="332"/>
      <c r="F27" s="166"/>
    </row>
    <row r="28" spans="1:6" x14ac:dyDescent="0.25">
      <c r="A28" s="164">
        <v>5</v>
      </c>
      <c r="B28" s="96" t="s">
        <v>179</v>
      </c>
      <c r="C28" s="330" t="s">
        <v>180</v>
      </c>
      <c r="D28" s="331"/>
      <c r="E28" s="332"/>
      <c r="F28" s="165">
        <v>0.3</v>
      </c>
    </row>
    <row r="29" spans="1:6" x14ac:dyDescent="0.25">
      <c r="A29" s="164"/>
      <c r="B29" s="96"/>
      <c r="C29" s="330"/>
      <c r="D29" s="331"/>
      <c r="E29" s="332"/>
      <c r="F29" s="166"/>
    </row>
    <row r="30" spans="1:6" x14ac:dyDescent="0.25">
      <c r="A30" s="164">
        <v>6</v>
      </c>
      <c r="B30" s="96" t="s">
        <v>181</v>
      </c>
      <c r="C30" s="330" t="s">
        <v>165</v>
      </c>
      <c r="D30" s="331"/>
      <c r="E30" s="332"/>
      <c r="F30" s="165">
        <v>0.35</v>
      </c>
    </row>
    <row r="31" spans="1:6" x14ac:dyDescent="0.25">
      <c r="A31" s="164"/>
      <c r="B31" s="96"/>
      <c r="C31" s="330" t="s">
        <v>166</v>
      </c>
      <c r="D31" s="331"/>
      <c r="E31" s="332"/>
      <c r="F31" s="165">
        <v>0.25</v>
      </c>
    </row>
    <row r="32" spans="1:6" x14ac:dyDescent="0.25">
      <c r="A32" s="164"/>
      <c r="B32" s="96"/>
      <c r="C32" s="330" t="s">
        <v>178</v>
      </c>
      <c r="D32" s="331"/>
      <c r="E32" s="332"/>
      <c r="F32" s="165">
        <v>0.2</v>
      </c>
    </row>
    <row r="33" spans="1:6" x14ac:dyDescent="0.25">
      <c r="A33" s="164"/>
      <c r="B33" s="96"/>
      <c r="C33" s="330"/>
      <c r="D33" s="331"/>
      <c r="E33" s="332"/>
      <c r="F33" s="166"/>
    </row>
    <row r="34" spans="1:6" x14ac:dyDescent="0.25">
      <c r="A34" s="164">
        <v>7</v>
      </c>
      <c r="B34" s="96" t="s">
        <v>182</v>
      </c>
      <c r="C34" s="330" t="s">
        <v>183</v>
      </c>
      <c r="D34" s="331"/>
      <c r="E34" s="332"/>
      <c r="F34" s="165">
        <v>0.15</v>
      </c>
    </row>
    <row r="35" spans="1:6" x14ac:dyDescent="0.25">
      <c r="A35" s="164"/>
      <c r="B35" s="96"/>
      <c r="C35" s="330"/>
      <c r="D35" s="331"/>
      <c r="E35" s="332"/>
      <c r="F35" s="166"/>
    </row>
    <row r="36" spans="1:6" x14ac:dyDescent="0.25">
      <c r="A36" s="164">
        <v>8</v>
      </c>
      <c r="B36" s="96" t="s">
        <v>184</v>
      </c>
      <c r="C36" s="330" t="s">
        <v>185</v>
      </c>
      <c r="D36" s="331"/>
      <c r="E36" s="332"/>
      <c r="F36" s="176">
        <v>350000</v>
      </c>
    </row>
    <row r="37" spans="1:6" x14ac:dyDescent="0.25">
      <c r="A37" s="164"/>
      <c r="B37" s="96"/>
      <c r="C37" s="330" t="s">
        <v>186</v>
      </c>
      <c r="D37" s="331"/>
      <c r="E37" s="332"/>
      <c r="F37" s="176">
        <v>200000</v>
      </c>
    </row>
    <row r="38" spans="1:6" x14ac:dyDescent="0.25">
      <c r="A38" s="164"/>
      <c r="B38" s="96"/>
      <c r="C38" s="330" t="s">
        <v>187</v>
      </c>
      <c r="D38" s="331"/>
      <c r="E38" s="332"/>
      <c r="F38" s="176">
        <v>200000</v>
      </c>
    </row>
    <row r="39" spans="1:6" x14ac:dyDescent="0.25">
      <c r="A39" s="164"/>
      <c r="B39" s="96"/>
      <c r="C39" s="330" t="s">
        <v>188</v>
      </c>
      <c r="D39" s="331"/>
      <c r="E39" s="332"/>
      <c r="F39" s="176">
        <v>200000</v>
      </c>
    </row>
    <row r="40" spans="1:6" x14ac:dyDescent="0.25">
      <c r="A40" s="164"/>
      <c r="B40" s="96"/>
      <c r="C40" s="330" t="s">
        <v>189</v>
      </c>
      <c r="D40" s="331"/>
      <c r="E40" s="332"/>
      <c r="F40" s="176">
        <v>200000</v>
      </c>
    </row>
    <row r="41" spans="1:6" x14ac:dyDescent="0.25">
      <c r="A41" s="164"/>
      <c r="B41" s="96"/>
      <c r="C41" s="330" t="s">
        <v>190</v>
      </c>
      <c r="D41" s="331"/>
      <c r="E41" s="332"/>
      <c r="F41" s="176">
        <v>150000</v>
      </c>
    </row>
    <row r="42" spans="1:6" x14ac:dyDescent="0.25">
      <c r="A42" s="164"/>
      <c r="B42" s="96"/>
      <c r="C42" s="330" t="s">
        <v>191</v>
      </c>
      <c r="D42" s="331"/>
      <c r="E42" s="332"/>
      <c r="F42" s="176">
        <v>250000</v>
      </c>
    </row>
    <row r="43" spans="1:6" x14ac:dyDescent="0.25">
      <c r="A43" s="164"/>
      <c r="B43" s="96"/>
      <c r="C43" s="330" t="s">
        <v>192</v>
      </c>
      <c r="D43" s="331"/>
      <c r="E43" s="332"/>
      <c r="F43" s="176">
        <v>200000</v>
      </c>
    </row>
    <row r="44" spans="1:6" x14ac:dyDescent="0.25">
      <c r="A44" s="164"/>
      <c r="B44" s="96"/>
      <c r="C44" s="330"/>
      <c r="D44" s="331"/>
      <c r="E44" s="332"/>
      <c r="F44" s="176"/>
    </row>
    <row r="45" spans="1:6" x14ac:dyDescent="0.25">
      <c r="A45" s="164">
        <v>9</v>
      </c>
      <c r="B45" s="96" t="s">
        <v>193</v>
      </c>
      <c r="C45" s="330" t="s">
        <v>194</v>
      </c>
      <c r="D45" s="331"/>
      <c r="E45" s="332"/>
      <c r="F45" s="176">
        <v>500000</v>
      </c>
    </row>
    <row r="46" spans="1:6" x14ac:dyDescent="0.25">
      <c r="A46" s="164"/>
      <c r="B46" s="96"/>
      <c r="C46" s="330" t="s">
        <v>195</v>
      </c>
      <c r="D46" s="331"/>
      <c r="E46" s="332"/>
      <c r="F46" s="176">
        <v>700000</v>
      </c>
    </row>
    <row r="47" spans="1:6" x14ac:dyDescent="0.25">
      <c r="A47" s="164"/>
      <c r="B47" s="96"/>
      <c r="C47" s="329" t="s">
        <v>196</v>
      </c>
      <c r="D47" s="329"/>
      <c r="E47" s="329"/>
      <c r="F47" s="176">
        <v>1200000</v>
      </c>
    </row>
    <row r="48" spans="1:6" s="145" customFormat="1" x14ac:dyDescent="0.25">
      <c r="A48" s="177"/>
      <c r="C48" s="333"/>
      <c r="D48" s="333"/>
      <c r="E48" s="333"/>
      <c r="F48" s="178"/>
    </row>
    <row r="49" spans="1:6" s="145" customFormat="1" x14ac:dyDescent="0.25">
      <c r="A49" s="177"/>
      <c r="C49" s="179"/>
      <c r="D49" s="179"/>
      <c r="E49" s="179"/>
      <c r="F49" s="178"/>
    </row>
    <row r="50" spans="1:6" s="145" customFormat="1" x14ac:dyDescent="0.25">
      <c r="A50" s="177"/>
      <c r="C50" s="179"/>
      <c r="D50" s="179"/>
      <c r="E50" s="179"/>
      <c r="F50" s="178"/>
    </row>
    <row r="51" spans="1:6" s="145" customFormat="1" x14ac:dyDescent="0.25">
      <c r="A51" s="177"/>
      <c r="C51" s="179"/>
      <c r="D51" s="179"/>
      <c r="E51" s="179"/>
      <c r="F51" s="178"/>
    </row>
    <row r="52" spans="1:6" s="132" customFormat="1" ht="15.75" x14ac:dyDescent="0.25">
      <c r="A52" s="162" t="s">
        <v>127</v>
      </c>
      <c r="B52" s="163" t="s">
        <v>157</v>
      </c>
      <c r="C52" s="334" t="s">
        <v>158</v>
      </c>
      <c r="D52" s="335"/>
      <c r="E52" s="336"/>
      <c r="F52" s="163" t="s">
        <v>159</v>
      </c>
    </row>
    <row r="53" spans="1:6" x14ac:dyDescent="0.25">
      <c r="A53" s="164">
        <v>10</v>
      </c>
      <c r="B53" s="96" t="s">
        <v>197</v>
      </c>
      <c r="C53" s="329" t="s">
        <v>198</v>
      </c>
      <c r="D53" s="329"/>
      <c r="E53" s="329"/>
      <c r="F53" s="176">
        <v>6000000</v>
      </c>
    </row>
    <row r="54" spans="1:6" x14ac:dyDescent="0.25">
      <c r="A54" s="164"/>
      <c r="B54" s="96"/>
      <c r="C54" s="330" t="s">
        <v>199</v>
      </c>
      <c r="D54" s="331"/>
      <c r="E54" s="332"/>
      <c r="F54" s="176">
        <v>9000000</v>
      </c>
    </row>
    <row r="55" spans="1:6" x14ac:dyDescent="0.25">
      <c r="A55" s="164"/>
      <c r="B55" s="96"/>
      <c r="C55" s="330" t="s">
        <v>200</v>
      </c>
      <c r="D55" s="331"/>
      <c r="E55" s="332"/>
      <c r="F55" s="176">
        <v>12000000</v>
      </c>
    </row>
    <row r="56" spans="1:6" x14ac:dyDescent="0.25">
      <c r="A56" s="164"/>
      <c r="B56" s="96"/>
      <c r="C56" s="330" t="s">
        <v>201</v>
      </c>
      <c r="D56" s="331"/>
      <c r="E56" s="332"/>
      <c r="F56" s="176">
        <v>15000000</v>
      </c>
    </row>
    <row r="57" spans="1:6" x14ac:dyDescent="0.25">
      <c r="A57" s="164"/>
      <c r="B57" s="96"/>
      <c r="C57" s="330" t="s">
        <v>202</v>
      </c>
      <c r="D57" s="331"/>
      <c r="E57" s="332"/>
      <c r="F57" s="176">
        <v>18000000</v>
      </c>
    </row>
    <row r="58" spans="1:6" x14ac:dyDescent="0.25">
      <c r="A58" s="164"/>
      <c r="B58" s="96"/>
      <c r="C58" s="330"/>
      <c r="D58" s="331"/>
      <c r="E58" s="332"/>
      <c r="F58" s="166"/>
    </row>
    <row r="59" spans="1:6" x14ac:dyDescent="0.25">
      <c r="A59" s="164">
        <v>11</v>
      </c>
      <c r="B59" s="96" t="s">
        <v>203</v>
      </c>
      <c r="C59" s="330" t="s">
        <v>204</v>
      </c>
      <c r="D59" s="331"/>
      <c r="E59" s="332"/>
      <c r="F59" s="165">
        <v>0.25</v>
      </c>
    </row>
    <row r="60" spans="1:6" x14ac:dyDescent="0.25">
      <c r="A60" s="164"/>
      <c r="B60" s="96"/>
      <c r="C60" s="330" t="s">
        <v>205</v>
      </c>
      <c r="D60" s="331"/>
      <c r="E60" s="332"/>
      <c r="F60" s="165">
        <v>0.2</v>
      </c>
    </row>
    <row r="61" spans="1:6" x14ac:dyDescent="0.25">
      <c r="A61" s="164"/>
      <c r="B61" s="96"/>
      <c r="C61" s="330"/>
      <c r="D61" s="331"/>
      <c r="E61" s="332"/>
      <c r="F61" s="166"/>
    </row>
    <row r="62" spans="1:6" x14ac:dyDescent="0.25">
      <c r="A62" s="164">
        <v>12</v>
      </c>
      <c r="B62" s="96" t="s">
        <v>206</v>
      </c>
      <c r="C62" s="330" t="s">
        <v>207</v>
      </c>
      <c r="D62" s="331"/>
      <c r="E62" s="332"/>
      <c r="F62" s="166" t="s">
        <v>208</v>
      </c>
    </row>
    <row r="63" spans="1:6" x14ac:dyDescent="0.25">
      <c r="A63" s="164"/>
      <c r="B63" s="96"/>
      <c r="C63" s="330" t="s">
        <v>209</v>
      </c>
      <c r="D63" s="331"/>
      <c r="E63" s="332"/>
      <c r="F63" s="166" t="s">
        <v>210</v>
      </c>
    </row>
    <row r="64" spans="1:6" x14ac:dyDescent="0.25">
      <c r="A64" s="164"/>
      <c r="B64" s="96"/>
      <c r="C64" s="330" t="s">
        <v>211</v>
      </c>
      <c r="D64" s="331"/>
      <c r="E64" s="332"/>
      <c r="F64" s="166" t="s">
        <v>210</v>
      </c>
    </row>
    <row r="65" spans="1:6" x14ac:dyDescent="0.25">
      <c r="A65" s="164"/>
      <c r="B65" s="96"/>
      <c r="C65" s="330" t="s">
        <v>212</v>
      </c>
      <c r="D65" s="331"/>
      <c r="E65" s="332"/>
      <c r="F65" s="166" t="s">
        <v>210</v>
      </c>
    </row>
    <row r="66" spans="1:6" x14ac:dyDescent="0.25">
      <c r="A66" s="164"/>
      <c r="B66" s="96"/>
      <c r="C66" s="330" t="s">
        <v>213</v>
      </c>
      <c r="D66" s="331"/>
      <c r="E66" s="332"/>
      <c r="F66" s="166" t="s">
        <v>210</v>
      </c>
    </row>
    <row r="67" spans="1:6" x14ac:dyDescent="0.25">
      <c r="A67" s="164"/>
      <c r="B67" s="96"/>
      <c r="C67" s="330"/>
      <c r="D67" s="331"/>
      <c r="E67" s="332"/>
      <c r="F67" s="166"/>
    </row>
    <row r="68" spans="1:6" x14ac:dyDescent="0.25">
      <c r="A68" s="164">
        <v>13</v>
      </c>
      <c r="B68" s="96" t="s">
        <v>214</v>
      </c>
      <c r="C68" s="330" t="s">
        <v>215</v>
      </c>
      <c r="D68" s="331"/>
      <c r="E68" s="332"/>
      <c r="F68" s="166" t="s">
        <v>216</v>
      </c>
    </row>
    <row r="69" spans="1:6" x14ac:dyDescent="0.25">
      <c r="A69" s="164"/>
      <c r="B69" s="96"/>
      <c r="C69" s="330" t="s">
        <v>217</v>
      </c>
      <c r="D69" s="331"/>
      <c r="E69" s="332"/>
      <c r="F69" s="166" t="s">
        <v>218</v>
      </c>
    </row>
    <row r="70" spans="1:6" x14ac:dyDescent="0.25">
      <c r="A70" s="164"/>
      <c r="B70" s="96"/>
      <c r="C70" s="330" t="s">
        <v>219</v>
      </c>
      <c r="D70" s="331"/>
      <c r="E70" s="332"/>
      <c r="F70" s="166" t="s">
        <v>218</v>
      </c>
    </row>
    <row r="71" spans="1:6" x14ac:dyDescent="0.25">
      <c r="A71" s="164"/>
      <c r="B71" s="96"/>
      <c r="C71" s="330" t="s">
        <v>220</v>
      </c>
      <c r="D71" s="331"/>
      <c r="E71" s="332"/>
      <c r="F71" s="166" t="s">
        <v>221</v>
      </c>
    </row>
    <row r="72" spans="1:6" x14ac:dyDescent="0.25">
      <c r="A72" s="164"/>
      <c r="B72" s="96"/>
      <c r="C72" s="330"/>
      <c r="D72" s="331"/>
      <c r="E72" s="332"/>
      <c r="F72" s="166"/>
    </row>
    <row r="73" spans="1:6" x14ac:dyDescent="0.25">
      <c r="A73" s="164">
        <v>14</v>
      </c>
      <c r="B73" s="96" t="s">
        <v>222</v>
      </c>
      <c r="C73" s="330" t="s">
        <v>223</v>
      </c>
      <c r="D73" s="331"/>
      <c r="E73" s="332"/>
      <c r="F73" s="166" t="s">
        <v>208</v>
      </c>
    </row>
    <row r="74" spans="1:6" x14ac:dyDescent="0.25">
      <c r="A74" s="164"/>
      <c r="B74" s="96"/>
      <c r="C74" s="330" t="s">
        <v>224</v>
      </c>
      <c r="D74" s="331"/>
      <c r="E74" s="332"/>
      <c r="F74" s="166" t="s">
        <v>225</v>
      </c>
    </row>
    <row r="75" spans="1:6" x14ac:dyDescent="0.25">
      <c r="A75" s="164"/>
      <c r="B75" s="96"/>
      <c r="C75" s="330" t="s">
        <v>226</v>
      </c>
      <c r="D75" s="331"/>
      <c r="E75" s="332"/>
      <c r="F75" s="166" t="s">
        <v>227</v>
      </c>
    </row>
    <row r="76" spans="1:6" x14ac:dyDescent="0.25">
      <c r="A76" s="164"/>
      <c r="B76" s="96"/>
      <c r="C76" s="329"/>
      <c r="D76" s="329"/>
      <c r="E76" s="329"/>
      <c r="F76" s="166"/>
    </row>
    <row r="77" spans="1:6" x14ac:dyDescent="0.25">
      <c r="A77" s="164">
        <v>15</v>
      </c>
      <c r="B77" s="96" t="s">
        <v>228</v>
      </c>
      <c r="C77" s="329" t="s">
        <v>229</v>
      </c>
      <c r="D77" s="329"/>
      <c r="E77" s="329"/>
      <c r="F77" s="166" t="s">
        <v>230</v>
      </c>
    </row>
    <row r="78" spans="1:6" x14ac:dyDescent="0.25">
      <c r="A78" s="164"/>
      <c r="B78" s="96"/>
      <c r="C78" s="329" t="s">
        <v>231</v>
      </c>
      <c r="D78" s="329"/>
      <c r="E78" s="329"/>
      <c r="F78" s="166" t="s">
        <v>232</v>
      </c>
    </row>
    <row r="79" spans="1:6" x14ac:dyDescent="0.25">
      <c r="A79" s="164"/>
      <c r="B79" s="96"/>
      <c r="C79" s="329"/>
      <c r="D79" s="329"/>
      <c r="E79" s="329"/>
      <c r="F79" s="166"/>
    </row>
    <row r="80" spans="1:6" x14ac:dyDescent="0.25">
      <c r="A80" s="164">
        <v>16</v>
      </c>
      <c r="B80" s="96" t="s">
        <v>233</v>
      </c>
      <c r="C80" s="329" t="s">
        <v>234</v>
      </c>
      <c r="D80" s="329"/>
      <c r="E80" s="329"/>
      <c r="F80" s="166" t="s">
        <v>235</v>
      </c>
    </row>
    <row r="81" spans="1:6" x14ac:dyDescent="0.25">
      <c r="A81" s="164"/>
      <c r="B81" s="96"/>
      <c r="C81" s="329"/>
      <c r="D81" s="329"/>
      <c r="E81" s="329"/>
      <c r="F81" s="166"/>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2026-08-27T05:19:45Z</dcterms:modified>
</cp:coreProperties>
</file>